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80" yWindow="600" windowWidth="18195" windowHeight="9525"/>
  </bookViews>
  <sheets>
    <sheet name="2023 - 2027" sheetId="7" r:id="rId1"/>
  </sheets>
  <definedNames>
    <definedName name="_xlnm._FilterDatabase" localSheetId="0" hidden="1">'2023 - 2027'!$K$1:$K$204</definedName>
    <definedName name="_xlnm.Print_Area" localSheetId="0">'2023 - 2027'!$A$1:$M$199</definedName>
  </definedNames>
  <calcPr calcId="145621"/>
</workbook>
</file>

<file path=xl/calcChain.xml><?xml version="1.0" encoding="utf-8"?>
<calcChain xmlns="http://schemas.openxmlformats.org/spreadsheetml/2006/main">
  <c r="J199" i="7" l="1"/>
  <c r="K199" i="7"/>
  <c r="L199" i="7"/>
  <c r="M199" i="7"/>
  <c r="I199" i="7"/>
  <c r="L87" i="7"/>
  <c r="M87" i="7"/>
  <c r="K87" i="7"/>
  <c r="J87" i="7" l="1"/>
  <c r="I87" i="7"/>
  <c r="K4" i="7" l="1"/>
  <c r="L4" i="7"/>
  <c r="M4" i="7"/>
  <c r="I11" i="7" l="1"/>
  <c r="J73" i="7" l="1"/>
  <c r="K73" i="7"/>
  <c r="L73" i="7"/>
  <c r="M73" i="7"/>
  <c r="I73" i="7"/>
  <c r="J91" i="7" l="1"/>
  <c r="K91" i="7"/>
  <c r="L91" i="7"/>
  <c r="M91" i="7"/>
  <c r="I91" i="7"/>
  <c r="J10" i="7" l="1"/>
  <c r="K10" i="7"/>
  <c r="L10" i="7"/>
  <c r="M10" i="7"/>
  <c r="I10" i="7"/>
  <c r="J198" i="7" l="1"/>
  <c r="I198" i="7"/>
  <c r="H198" i="7"/>
  <c r="G198" i="7"/>
  <c r="F198" i="7"/>
  <c r="D198" i="7"/>
  <c r="M195" i="7"/>
  <c r="L195" i="7"/>
  <c r="K195" i="7"/>
  <c r="J195" i="7"/>
  <c r="I195" i="7"/>
  <c r="H195" i="7"/>
  <c r="G195" i="7"/>
  <c r="F195" i="7"/>
  <c r="E195" i="7"/>
  <c r="D195" i="7"/>
  <c r="J94" i="7" l="1"/>
  <c r="K94" i="7"/>
  <c r="L94" i="7"/>
  <c r="M94" i="7"/>
  <c r="I94" i="7"/>
  <c r="J54" i="7" l="1"/>
  <c r="K54" i="7"/>
  <c r="L54" i="7"/>
  <c r="M54" i="7"/>
  <c r="I54" i="7"/>
  <c r="M71" i="7"/>
  <c r="L71" i="7"/>
  <c r="K71" i="7"/>
  <c r="J71" i="7"/>
  <c r="I71" i="7"/>
  <c r="M69" i="7"/>
  <c r="L69" i="7"/>
  <c r="K69" i="7"/>
  <c r="J69" i="7"/>
  <c r="I69" i="7"/>
  <c r="M67" i="7"/>
  <c r="L67" i="7"/>
  <c r="K67" i="7"/>
  <c r="J67" i="7"/>
  <c r="I67" i="7"/>
  <c r="M65" i="7"/>
  <c r="L65" i="7"/>
  <c r="K65" i="7"/>
  <c r="J65" i="7"/>
  <c r="I65" i="7"/>
  <c r="M61" i="7"/>
  <c r="L61" i="7"/>
  <c r="K61" i="7"/>
  <c r="J61" i="7"/>
  <c r="I61" i="7"/>
  <c r="M59" i="7"/>
  <c r="L59" i="7"/>
  <c r="K59" i="7"/>
  <c r="J59" i="7"/>
  <c r="I59" i="7"/>
  <c r="M57" i="7"/>
  <c r="L57" i="7"/>
  <c r="K57" i="7"/>
  <c r="J57" i="7"/>
  <c r="I57" i="7"/>
  <c r="M53" i="7" l="1"/>
  <c r="K53" i="7"/>
  <c r="L53" i="7"/>
  <c r="J53" i="7"/>
  <c r="I53" i="7"/>
  <c r="J4" i="7"/>
  <c r="I4" i="7"/>
</calcChain>
</file>

<file path=xl/sharedStrings.xml><?xml version="1.0" encoding="utf-8"?>
<sst xmlns="http://schemas.openxmlformats.org/spreadsheetml/2006/main" count="579" uniqueCount="265">
  <si>
    <t>Показатель объема</t>
  </si>
  <si>
    <t>Единица измерения</t>
  </si>
  <si>
    <t>2023 год</t>
  </si>
  <si>
    <t>ИТОГО:</t>
  </si>
  <si>
    <t>Главный распорядитель бюджетных средств, наименование муниципальной услуги (работы)</t>
  </si>
  <si>
    <t>Объем оказания муниципальных услуг</t>
  </si>
  <si>
    <t>2024 год</t>
  </si>
  <si>
    <t>Финансовое обеспечения выполнения муниципального задания</t>
  </si>
  <si>
    <t>003 Брянская городская администрация</t>
  </si>
  <si>
    <t>005 Управление образования Брянской городской администрации</t>
  </si>
  <si>
    <t>006 Управление культуры Брянской городской администрации</t>
  </si>
  <si>
    <t>008 Комитет по жилищно-коммунальному хозяйству Брянской городской администрации</t>
  </si>
  <si>
    <t>012 Комитет по делам молодежи, семьи, материнства и детства Брянской городской администрации</t>
  </si>
  <si>
    <t>единица</t>
  </si>
  <si>
    <t>014 Комитет по физической культуре и спорту Брянской городской администрации</t>
  </si>
  <si>
    <t>человек</t>
  </si>
  <si>
    <t>количество проведенных мероприятий</t>
  </si>
  <si>
    <t>количество мероприятий</t>
  </si>
  <si>
    <t>2025 год</t>
  </si>
  <si>
    <t>2025 год (план)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</si>
  <si>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</si>
  <si>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 опасном положении</t>
  </si>
  <si>
    <t>Образование</t>
  </si>
  <si>
    <t>Реализация дополнительных предпрофессиональных программ в области искусств</t>
  </si>
  <si>
    <t>Библиотеки</t>
  </si>
  <si>
    <t>Библиотечное, библиографическое и информационное обслуживание пользователей библиотек</t>
  </si>
  <si>
    <t>Количество посещений библиотеки в стационарных условиях и удаленно через сеть Интернет</t>
  </si>
  <si>
    <t>единиц</t>
  </si>
  <si>
    <t>Оркестры</t>
  </si>
  <si>
    <t>Показ (организация показа) концертов и концертных программ</t>
  </si>
  <si>
    <t>Число зрителей</t>
  </si>
  <si>
    <t>Дома культуры</t>
  </si>
  <si>
    <t>Организация и проведение мероприятий</t>
  </si>
  <si>
    <t>Организация деятельности клубных формирований и формирований самодеятельного народного творчества</t>
  </si>
  <si>
    <t>количество клубных формирований</t>
  </si>
  <si>
    <t>Показ кинофильмов</t>
  </si>
  <si>
    <t>число зрителей</t>
  </si>
  <si>
    <t>Выставочный зал</t>
  </si>
  <si>
    <t>Создание экспозиций (выставок) музеев, организация выездных выставок</t>
  </si>
  <si>
    <t>количество экспозиций</t>
  </si>
  <si>
    <t>Парки</t>
  </si>
  <si>
    <t>Архив</t>
  </si>
  <si>
    <t>Предоставление архивных справок и копий архивных документов, связанных с социальной защитой граждан, предусматривающей их пенсионное обеспечение, а также получение льгот и компенсаций в соответствии с законодательством РФ и международными обязательствами</t>
  </si>
  <si>
    <t>количество исполненных запросов</t>
  </si>
  <si>
    <t>Служба комплексного обслуживания</t>
  </si>
  <si>
    <t>Содержание (эксплуатация) имущества, находящегося в государственной (муниципальной) собственности</t>
  </si>
  <si>
    <t>Эксплуатируемая площадь объектов и  прилегающей территории</t>
  </si>
  <si>
    <t>тыс. М2</t>
  </si>
  <si>
    <t>541,219</t>
  </si>
  <si>
    <t>человеко-час</t>
  </si>
  <si>
    <t>Протяженность и площадь автомобильных дорог общего пользования</t>
  </si>
  <si>
    <t>Количество инженерно-транспортных сооружений</t>
  </si>
  <si>
    <t>Количество светофорных объектов</t>
  </si>
  <si>
    <t>Нанесение линий дорожной разметки</t>
  </si>
  <si>
    <t>Организация освещения улиц</t>
  </si>
  <si>
    <t>Протяженность сети наружного освещения</t>
  </si>
  <si>
    <t>километр</t>
  </si>
  <si>
    <t>Количество пунктов питания</t>
  </si>
  <si>
    <t>Количество светильников</t>
  </si>
  <si>
    <t>Организация содержания фонтанов</t>
  </si>
  <si>
    <t>Площадь территории</t>
  </si>
  <si>
    <t>м2</t>
  </si>
  <si>
    <t>Организация содержания городских зеленых насаждений (парки, скверы)</t>
  </si>
  <si>
    <t>2026 год</t>
  </si>
  <si>
    <t>2026 год (план)</t>
  </si>
  <si>
    <t>км/тыс.м2</t>
  </si>
  <si>
    <t>шт/погонный метр</t>
  </si>
  <si>
    <t>метр квадраный</t>
  </si>
  <si>
    <t xml:space="preserve">Реализация основных общеразвивающих программ </t>
  </si>
  <si>
    <t>Количество человеко-часов</t>
  </si>
  <si>
    <t>49328290,48</t>
  </si>
  <si>
    <t>Дзюдо НП</t>
  </si>
  <si>
    <t>число лиц, прошедших спортивную подготовку на этапах спортивной подготовки</t>
  </si>
  <si>
    <t>Дзюдо ТЭ</t>
  </si>
  <si>
    <t>Дзюдо ССМ</t>
  </si>
  <si>
    <t>Дзюдо ВСМ</t>
  </si>
  <si>
    <t>Спортивная борьба НП</t>
  </si>
  <si>
    <t>Спортивная борьба ТЭ</t>
  </si>
  <si>
    <t>Спортивная борьба ССМ</t>
  </si>
  <si>
    <t>Спортивная борьба ВСМ</t>
  </si>
  <si>
    <t>Тяжелая атлетика НП</t>
  </si>
  <si>
    <t>Тяжелая атлетика ТЭ</t>
  </si>
  <si>
    <t>Тяжелая атлетика ССМ</t>
  </si>
  <si>
    <t>Тяжелая атлетика ВСМ</t>
  </si>
  <si>
    <t>Прыжки на батуте НП</t>
  </si>
  <si>
    <t>Прыжки на батуте ТЭ</t>
  </si>
  <si>
    <t>Прыжки на батуте ССМ</t>
  </si>
  <si>
    <t>Прыжки на батуте ВСМ</t>
  </si>
  <si>
    <t>Спортивная гимнастика НП</t>
  </si>
  <si>
    <t>Спортивная гимнастика ТЭ</t>
  </si>
  <si>
    <t>Спортивная гимнастика ССМ</t>
  </si>
  <si>
    <t>Спортивная гимнастика ВСМ</t>
  </si>
  <si>
    <t>Баскетбол НП</t>
  </si>
  <si>
    <t>Баскетбол ТЭ</t>
  </si>
  <si>
    <t>Баскетбол ССМ</t>
  </si>
  <si>
    <t>Тхэквондо НП</t>
  </si>
  <si>
    <t>Тхэквондо ТЭ</t>
  </si>
  <si>
    <t>Фехтование НП</t>
  </si>
  <si>
    <t>Фехтование ТЭ</t>
  </si>
  <si>
    <t>Футбол НП</t>
  </si>
  <si>
    <t>Футбол ТЭ</t>
  </si>
  <si>
    <t>Футбол ССМ</t>
  </si>
  <si>
    <t>Хоккей НП</t>
  </si>
  <si>
    <t>Бокс НП</t>
  </si>
  <si>
    <t>Бокс ТЭ</t>
  </si>
  <si>
    <t>Бокс ССМ</t>
  </si>
  <si>
    <t>Волейбол НП</t>
  </si>
  <si>
    <t>Волейбол ТЭ</t>
  </si>
  <si>
    <t>Волейбол ССМ</t>
  </si>
  <si>
    <t>Горнолыжный спорт НП</t>
  </si>
  <si>
    <t>Горнолыжный спорт ТЭ</t>
  </si>
  <si>
    <t>Лыжные гонки НП</t>
  </si>
  <si>
    <t>Лыжные гонки ТЭ</t>
  </si>
  <si>
    <t>Каратэ НП</t>
  </si>
  <si>
    <t>Каратэ ТЭ</t>
  </si>
  <si>
    <t>Пулевая стрельба НП</t>
  </si>
  <si>
    <t>Пулевая стрельба ТЭ</t>
  </si>
  <si>
    <t>Пулевая стрельба ССМ</t>
  </si>
  <si>
    <t>Пулевая стрельба ВСМ</t>
  </si>
  <si>
    <t>Настольный теннис НП</t>
  </si>
  <si>
    <t>Настольный теннис ТЭ</t>
  </si>
  <si>
    <t>Теннис НП</t>
  </si>
  <si>
    <t>Теннис ТЭ</t>
  </si>
  <si>
    <t>Легкая атлетика НП</t>
  </si>
  <si>
    <t>Гиревой спорт НП</t>
  </si>
  <si>
    <t>Гиревой спорт ТЭ</t>
  </si>
  <si>
    <t>Гиревой спорт ССМ</t>
  </si>
  <si>
    <t>Гиревой спорт ВСМ</t>
  </si>
  <si>
    <t>Самбо НП</t>
  </si>
  <si>
    <t>Самбо ТЭ</t>
  </si>
  <si>
    <t>Самбо ССМ</t>
  </si>
  <si>
    <t>Самбо ВСМ</t>
  </si>
  <si>
    <t>ВБЕ НП</t>
  </si>
  <si>
    <t>ВБЕ ТЭ</t>
  </si>
  <si>
    <t>Спортивная акробатика НП</t>
  </si>
  <si>
    <t>Спортивная акробатика ТЭ</t>
  </si>
  <si>
    <t>Спортивная акробатика ССМ</t>
  </si>
  <si>
    <t>Спортивная акробатика ВСМ</t>
  </si>
  <si>
    <t>Киокусинкай НП</t>
  </si>
  <si>
    <t>Киокусинкай ТЭ</t>
  </si>
  <si>
    <t>Тайский бокс НП</t>
  </si>
  <si>
    <t>Всестилевое каратэ НП</t>
  </si>
  <si>
    <t>Всестилевое каратэ ТЭ</t>
  </si>
  <si>
    <t>Всестилевое каратэ ССМ</t>
  </si>
  <si>
    <t>Пауэрлифтинг НП</t>
  </si>
  <si>
    <t>Пауэрлифтинг ТЭ</t>
  </si>
  <si>
    <t>Пауэрлифтинг ССМ</t>
  </si>
  <si>
    <t>Спортивное ориентирование НП</t>
  </si>
  <si>
    <t>Спортивное ориентирование ТЭ</t>
  </si>
  <si>
    <t>Парашютный спорт НП</t>
  </si>
  <si>
    <t>Парашютный спорт ТЭ</t>
  </si>
  <si>
    <t>Спорт сверхлегкой авиации НП</t>
  </si>
  <si>
    <t>Спорт сверхлегкой авиации ТЭ</t>
  </si>
  <si>
    <t>Спорт сверхлегкой авиации ССМ</t>
  </si>
  <si>
    <t>Шахматы НП</t>
  </si>
  <si>
    <t>Шахматы ТЭ</t>
  </si>
  <si>
    <t>Шахматы ССМ</t>
  </si>
  <si>
    <t>Шашки НП</t>
  </si>
  <si>
    <t>Шашки ТЭ</t>
  </si>
  <si>
    <t>Шашки ССМ</t>
  </si>
  <si>
    <t>Американский футбол</t>
  </si>
  <si>
    <t>Бодибилдинг НП</t>
  </si>
  <si>
    <t>Бодибилдинг ТЭ</t>
  </si>
  <si>
    <t>Рукопашный бой НП</t>
  </si>
  <si>
    <t>Рукопашный бой ТЭ</t>
  </si>
  <si>
    <t>Рукопашный бой ССМ</t>
  </si>
  <si>
    <t>Фитнес-аэробика НП</t>
  </si>
  <si>
    <t>Фитнес-аэробика ТЭ</t>
  </si>
  <si>
    <t>Спортивная подготовка лиц с поражением ОДА (легкая атлетика) НП</t>
  </si>
  <si>
    <t>Спортивная подготовка лиц с поражением ОДА (легкая атлетика) ТЭ</t>
  </si>
  <si>
    <t>Спортивная подготовка лиц с поражением ОДА (легкая атлетика) ССМ</t>
  </si>
  <si>
    <t>Обеспечение доступа к объектам спорта</t>
  </si>
  <si>
    <t>пребывание на объекте спорта</t>
  </si>
  <si>
    <t>человеко-день</t>
  </si>
  <si>
    <t>Организация спортивной подготовки на спортивно-оздоровительном этапе</t>
  </si>
  <si>
    <t>Количество привлеченных лиц</t>
  </si>
  <si>
    <t>Проведение занятий физкультурно-спортивной направленности по месту проживания граждан</t>
  </si>
  <si>
    <t>Количество занятий</t>
  </si>
  <si>
    <t>Проведение тестирования выполнения нормативов испытаний (тестов) комплекса ГТО</t>
  </si>
  <si>
    <t>реализация основных общеобразовательных программ начального общего образования, очная форма обучения</t>
  </si>
  <si>
    <t>число обучающихся</t>
  </si>
  <si>
    <t xml:space="preserve"> реализация основных общеобразовательных программ начального общего образования (проходящие обучение по состоянию здоровья в медицинских организациях), очная форма обучения</t>
  </si>
  <si>
    <t xml:space="preserve"> реализация основных общеобразовательных программ начального общего образования (дети-инвалиды), очная форма обучения</t>
  </si>
  <si>
    <t xml:space="preserve"> реализация основных общеобразовательных программ начального общего образования (адаптированная образовательная программа ОВЗ), очная форма обучения</t>
  </si>
  <si>
    <t>реализация основных общеобразовательных программ основного общего образования, очная форма обучения</t>
  </si>
  <si>
    <t>реализация основных общеобразовательных программ основного общего образования (проходящие обучение по состоянию здоровья в медицинских организациях), очная форма обучения</t>
  </si>
  <si>
    <t>реализация основных общеобразовательных программ основного общего образования (адаптированная) (дети-инвалиды), очная форма обучения</t>
  </si>
  <si>
    <t>реализация основных общеобразовательных программ основного общего образования (адаптированная) (ОВЗ), очная форма обучения</t>
  </si>
  <si>
    <t>реализация основных общеобразовательных программ среднего общего образования, очная форма обучения</t>
  </si>
  <si>
    <t>реализация основных общеобразовательных программ среднего общего образования (проходящие обучение в общеобразовательных организациях, созданных при исправительных учреждениях уголовно-исполнительной системы), заочная форма обучения</t>
  </si>
  <si>
    <t>реализация основных общеобразовательных программ среднего общего образования (проходящие обучение по состоянию здоровья в медицинских организациях), очная форма обучения</t>
  </si>
  <si>
    <t>реализация основных общеобразовательных программ среднего общего образования (адаптированная) (дети-инвалиды), очная форма обучения</t>
  </si>
  <si>
    <t>реализация основных общеобразовательных программ среднего общего образования (адаптированная) (ОВЗ), очная форма обучения</t>
  </si>
  <si>
    <t>реализация основных общеобразовательных программ дошкольного образования (до 3-х лет) - очная форма, группа полного дня</t>
  </si>
  <si>
    <t xml:space="preserve"> реализация основных общеобразовательных программ дошкольного образования (до 3-х лет) - очная форма, группа кратковременного пребывания</t>
  </si>
  <si>
    <t>реализация основных общеобразовательных программ дошкольного образования (от 3-х лет до 8 лет) - очная форма, группа полного дня</t>
  </si>
  <si>
    <t xml:space="preserve"> реализация основных общеобразовательных программ дошкольного образования (до 3-х лет) (дети-инвалиды) - очная форма, группа полного дня</t>
  </si>
  <si>
    <t>реализация основных общеобразовательных программ дошкольного образования (от 3-х лет до 8 лет) (дети-инвалиды) - очная форма, группа полного дня</t>
  </si>
  <si>
    <t xml:space="preserve"> реализация основных общеобразовательных программ дошкольного образования (от 3-х лет до 8 лет) (адаптированная с ограниченными возможностями здоровья (ОВЗ)) - очная форма, группа полного дня</t>
  </si>
  <si>
    <t>присмотр и уход (физические лица льготных категорий, определяемых учредителем)</t>
  </si>
  <si>
    <t>число человеко-дней пребывания</t>
  </si>
  <si>
    <t>человеко-дни</t>
  </si>
  <si>
    <t>присмотр и уход (физические лица за исключением льготных категорий)</t>
  </si>
  <si>
    <t>количество человеко-часов</t>
  </si>
  <si>
    <t>реализация дополнительных общеразвивающих программ художественной направленности</t>
  </si>
  <si>
    <t>реализация  дополнительных общеразвивающих программ туристско-краеведческой направленности</t>
  </si>
  <si>
    <t>реализация  дополнительных общеразвивающих программ социально-гуманитарной направленности</t>
  </si>
  <si>
    <t>реализация дополнительных общеразвивающих программ технической направленности</t>
  </si>
  <si>
    <t>реализация  дополнительных общеразвивающих программ естественно-научной направленности</t>
  </si>
  <si>
    <t>реализация  дополнительных общеразвивающих программ физкультурно-спортивной направленности</t>
  </si>
  <si>
    <t>затраты на организацию проведения общественно-значимых мероприятий в сфере образования, науки и молодежной полититки</t>
  </si>
  <si>
    <t>Количество мероприятий</t>
  </si>
  <si>
    <t>Единиц</t>
  </si>
  <si>
    <t xml:space="preserve"> затраты на организацию проведения общественно-значимых мероприятий в сфере образования, науки и молодежной полититки</t>
  </si>
  <si>
    <t>Количество кружков и секций</t>
  </si>
  <si>
    <t>затраты на организацию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формирования здорового образа жизни</t>
  </si>
  <si>
    <t>реализация  дополнительных общеразвивающих программ художественной направленности</t>
  </si>
  <si>
    <t>реализация  дополнительных общеразвивающих программ технической направленности</t>
  </si>
  <si>
    <t>организация отдыха детей и молодежи</t>
  </si>
  <si>
    <t>человеко-дней пребывания</t>
  </si>
  <si>
    <t>Организационно-методическое и информационное сопровождение деятельности организаций и их работников (МБУ осуществляющее обучение"Брянский городской информационно- методический Центр при управлении образования Брянской городской администрации"</t>
  </si>
  <si>
    <t>психолого-педагогическое консультирование обучающихся, их родителей (законных представителей) и педагогических работников</t>
  </si>
  <si>
    <t>Число обучающихся, их родителей (законных представителей) и педагогических работников</t>
  </si>
  <si>
    <t>психолого-медико-педагогическое обследование детей</t>
  </si>
  <si>
    <t>коррекционно-развивающая, компенсирующаю и логопедическая помощь обучающимся</t>
  </si>
  <si>
    <t>реализация дополнительных общеразвивающих программ</t>
  </si>
  <si>
    <t>осуществление мероприятий по оказанию помощи лицам, находящимся в состоянии алкогольного, наркотического или иного токсического опьянения</t>
  </si>
  <si>
    <t>численность граждан получивших услугу</t>
  </si>
  <si>
    <t>ЧЕЛ.</t>
  </si>
  <si>
    <t>Предоставление государственных и муниципальных услуг в многофункциональных центрах предоставления государственных и муниципальных услуг</t>
  </si>
  <si>
    <t>количество услуг</t>
  </si>
  <si>
    <t>Содержание эксплуатация имущества, находящегося в гос.муниципальной собственности</t>
  </si>
  <si>
    <t>эксплуатируемая площадь объектов</t>
  </si>
  <si>
    <t>тыс.кв.м.</t>
  </si>
  <si>
    <t>количество объектов</t>
  </si>
  <si>
    <t>машино-часы работы автомобилей</t>
  </si>
  <si>
    <t>час.</t>
  </si>
  <si>
    <t>Организация и осуществление транспортного обслуживания</t>
  </si>
  <si>
    <t>535,829</t>
  </si>
  <si>
    <t>Сведения о планируемых на 2025 год и на плановый период 2026 и 2027 годов объемах оказания муниципальных услуг (работ) муниципальными учреждениями, а также о планируемых объемах их финансового обеспечения в сравнении с ожидаемым
исполнением за 2024 год и отчетом за 2023 год (ГОРОД БРЯНСК)</t>
  </si>
  <si>
    <t>2027 год</t>
  </si>
  <si>
    <t>2023 год (факт)</t>
  </si>
  <si>
    <t>2024 год (оценка)</t>
  </si>
  <si>
    <t>2027 год (план)</t>
  </si>
  <si>
    <t>Плавание НП</t>
  </si>
  <si>
    <t>Организация содержания автомобильных дорог общего пользования и исскуственных дорожных сооружений в их составе</t>
  </si>
  <si>
    <t>861,039/8047,641</t>
  </si>
  <si>
    <t>870,268/8265,716</t>
  </si>
  <si>
    <t>Количество и протяженность искуственных дорожных сооружений в составе автомобильных дорог общего пользования</t>
  </si>
  <si>
    <t>20/4062</t>
  </si>
  <si>
    <t>21/4333</t>
  </si>
  <si>
    <t>21/4334</t>
  </si>
  <si>
    <t>21/4335</t>
  </si>
  <si>
    <t>21/4336</t>
  </si>
  <si>
    <t xml:space="preserve">единица </t>
  </si>
  <si>
    <t>Количество дорожных знаков и указаталей</t>
  </si>
  <si>
    <t>Организация ритуальных услуг и содержания мест захоронения</t>
  </si>
  <si>
    <t>Огранизация и ведение учета захоронений</t>
  </si>
  <si>
    <t>009 Управление по строительству и развитию территории города Брянска</t>
  </si>
  <si>
    <t xml:space="preserve">Ведение информационных ресурсов и баз данных"  (ведение государственной информационной системы Брянской области)  </t>
  </si>
  <si>
    <t>Принятие решения о переводе жилого помещения в нежилое  и нежилого помещения в жилое помещение на территории г. Брянска</t>
  </si>
  <si>
    <t>Принятие решения о согласовании переустройства и (или) перепланировки жилого помещения в многоквартирном жилом доме на территории г. Брянска</t>
  </si>
  <si>
    <t>количество обращений</t>
  </si>
  <si>
    <t>еденица</t>
  </si>
  <si>
    <t>штука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</si>
</sst>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Segoe UI"/>
      <family val="2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name val="Arial"/>
      <family val="2"/>
      <charset val="204"/>
    </font>
    <font>
      <sz val="8"/>
      <name val="Tahoma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Segoe UI"/>
      <family val="2"/>
      <charset val="204"/>
    </font>
    <font>
      <b/>
      <sz val="10"/>
      <color theme="1"/>
      <name val="Segoe UI"/>
      <family val="2"/>
      <charset val="204"/>
    </font>
    <font>
      <sz val="10"/>
      <name val="Segoe UI"/>
      <family val="2"/>
      <charset val="204"/>
    </font>
    <font>
      <sz val="11"/>
      <name val="Calibri"/>
      <family val="2"/>
      <charset val="204"/>
      <scheme val="minor"/>
    </font>
    <font>
      <sz val="10"/>
      <color indexed="8"/>
      <name val="Segoe UI"/>
      <family val="2"/>
      <charset val="204"/>
    </font>
    <font>
      <sz val="11"/>
      <name val="Calibri"/>
      <family val="2"/>
      <scheme val="minor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49" fontId="2" fillId="0" borderId="2">
      <alignment horizontal="center" vertical="top" shrinkToFit="1"/>
    </xf>
    <xf numFmtId="0" fontId="3" fillId="0" borderId="2">
      <alignment vertical="top" wrapText="1"/>
    </xf>
    <xf numFmtId="4" fontId="3" fillId="2" borderId="2">
      <alignment horizontal="right" vertical="top" shrinkToFit="1"/>
    </xf>
    <xf numFmtId="0" fontId="4" fillId="0" borderId="0"/>
    <xf numFmtId="0" fontId="5" fillId="0" borderId="0"/>
    <xf numFmtId="0" fontId="4" fillId="0" borderId="0"/>
    <xf numFmtId="0" fontId="6" fillId="0" borderId="0"/>
    <xf numFmtId="0" fontId="4" fillId="0" borderId="0"/>
    <xf numFmtId="0" fontId="7" fillId="0" borderId="0"/>
  </cellStyleXfs>
  <cellXfs count="101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4" fontId="8" fillId="4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3" fontId="1" fillId="0" borderId="1" xfId="0" applyNumberFormat="1" applyFont="1" applyFill="1" applyBorder="1" applyAlignment="1">
      <alignment horizontal="center" vertical="center" wrapText="1"/>
    </xf>
    <xf numFmtId="0" fontId="0" fillId="5" borderId="0" xfId="0" applyFill="1"/>
    <xf numFmtId="0" fontId="10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vertical="center" wrapText="1"/>
    </xf>
    <xf numFmtId="3" fontId="10" fillId="4" borderId="1" xfId="0" applyNumberFormat="1" applyFont="1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vertical="center" wrapText="1"/>
    </xf>
    <xf numFmtId="0" fontId="8" fillId="0" borderId="0" xfId="0" applyFont="1"/>
    <xf numFmtId="4" fontId="10" fillId="4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0" fillId="0" borderId="5" xfId="0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0" fillId="0" borderId="1" xfId="0" applyNumberFormat="1" applyFill="1" applyBorder="1" applyAlignment="1">
      <alignment horizontal="right" vertical="center"/>
    </xf>
    <xf numFmtId="4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right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 wrapText="1"/>
    </xf>
    <xf numFmtId="4" fontId="9" fillId="4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vertical="center" wrapText="1"/>
    </xf>
    <xf numFmtId="3" fontId="1" fillId="5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4" fontId="8" fillId="0" borderId="0" xfId="0" applyNumberFormat="1" applyFont="1"/>
    <xf numFmtId="0" fontId="10" fillId="0" borderId="1" xfId="0" applyFont="1" applyBorder="1" applyAlignment="1">
      <alignment horizontal="left" vertical="top" wrapText="1"/>
    </xf>
    <xf numFmtId="4" fontId="10" fillId="5" borderId="1" xfId="0" applyNumberFormat="1" applyFont="1" applyFill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5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0" fontId="1" fillId="5" borderId="1" xfId="0" applyFont="1" applyFill="1" applyBorder="1" applyAlignment="1">
      <alignment horizontal="left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3" fontId="11" fillId="5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1" xfId="0" applyFont="1" applyFill="1" applyBorder="1" applyAlignment="1">
      <alignment vertical="center" wrapText="1"/>
    </xf>
    <xf numFmtId="4" fontId="14" fillId="0" borderId="1" xfId="0" applyNumberFormat="1" applyFont="1" applyBorder="1" applyAlignment="1">
      <alignment horizontal="center" vertical="center"/>
    </xf>
    <xf numFmtId="0" fontId="15" fillId="5" borderId="1" xfId="6" applyFont="1" applyFill="1" applyBorder="1" applyAlignment="1">
      <alignment wrapText="1"/>
    </xf>
    <xf numFmtId="0" fontId="16" fillId="0" borderId="0" xfId="0" applyFont="1"/>
    <xf numFmtId="0" fontId="16" fillId="5" borderId="1" xfId="0" applyFont="1" applyFill="1" applyBorder="1" applyAlignment="1">
      <alignment horizontal="left" vertical="center" wrapText="1"/>
    </xf>
    <xf numFmtId="3" fontId="17" fillId="5" borderId="1" xfId="0" applyNumberFormat="1" applyFont="1" applyFill="1" applyBorder="1" applyAlignment="1">
      <alignment horizontal="center" vertical="center" wrapText="1"/>
    </xf>
    <xf numFmtId="4" fontId="17" fillId="5" borderId="1" xfId="0" applyNumberFormat="1" applyFont="1" applyFill="1" applyBorder="1" applyAlignment="1">
      <alignment horizontal="center" vertical="center"/>
    </xf>
    <xf numFmtId="0" fontId="16" fillId="5" borderId="0" xfId="0" applyFont="1" applyFill="1"/>
    <xf numFmtId="3" fontId="17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/>
    </xf>
    <xf numFmtId="4" fontId="1" fillId="5" borderId="1" xfId="0" applyNumberFormat="1" applyFont="1" applyFill="1" applyBorder="1" applyAlignment="1">
      <alignment horizontal="right" vertical="center" wrapText="1"/>
    </xf>
    <xf numFmtId="4" fontId="0" fillId="5" borderId="1" xfId="0" applyNumberFormat="1" applyFill="1" applyBorder="1" applyAlignment="1">
      <alignment horizontal="right" vertical="center"/>
    </xf>
    <xf numFmtId="4" fontId="1" fillId="5" borderId="1" xfId="0" applyNumberFormat="1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left" vertical="center" wrapText="1"/>
    </xf>
    <xf numFmtId="4" fontId="0" fillId="5" borderId="1" xfId="0" applyNumberFormat="1" applyFill="1" applyBorder="1" applyAlignment="1">
      <alignment vertical="center"/>
    </xf>
    <xf numFmtId="0" fontId="0" fillId="5" borderId="5" xfId="0" applyFill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/>
    <xf numFmtId="0" fontId="9" fillId="0" borderId="0" xfId="0" applyFont="1" applyFill="1" applyBorder="1" applyAlignment="1">
      <alignment horizontal="center" vertical="center" wrapText="1"/>
    </xf>
    <xf numFmtId="4" fontId="1" fillId="5" borderId="6" xfId="0" applyNumberFormat="1" applyFont="1" applyFill="1" applyBorder="1" applyAlignment="1">
      <alignment horizontal="right" vertical="center" wrapText="1"/>
    </xf>
    <xf numFmtId="0" fontId="0" fillId="5" borderId="5" xfId="0" applyFill="1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7" xfId="0" applyNumberFormat="1" applyFont="1" applyBorder="1" applyAlignment="1">
      <alignment horizontal="center" vertical="center" wrapText="1"/>
    </xf>
    <xf numFmtId="4" fontId="13" fillId="0" borderId="5" xfId="0" applyNumberFormat="1" applyFont="1" applyBorder="1" applyAlignment="1">
      <alignment horizontal="center" vertical="center" wrapText="1"/>
    </xf>
    <xf numFmtId="4" fontId="13" fillId="0" borderId="6" xfId="0" applyNumberFormat="1" applyFont="1" applyFill="1" applyBorder="1" applyAlignment="1">
      <alignment horizontal="center" vertical="center" wrapText="1"/>
    </xf>
    <xf numFmtId="4" fontId="13" fillId="0" borderId="7" xfId="0" applyNumberFormat="1" applyFont="1" applyFill="1" applyBorder="1" applyAlignment="1">
      <alignment horizontal="center" vertical="center" wrapText="1"/>
    </xf>
    <xf numFmtId="4" fontId="13" fillId="0" borderId="5" xfId="0" applyNumberFormat="1" applyFon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/>
    </xf>
    <xf numFmtId="4" fontId="0" fillId="0" borderId="5" xfId="0" applyNumberFormat="1" applyFill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</cellXfs>
  <cellStyles count="10">
    <cellStyle name="Normal 2" xfId="9"/>
    <cellStyle name="xl31" xfId="1"/>
    <cellStyle name="xl40" xfId="2"/>
    <cellStyle name="xl41" xfId="3"/>
    <cellStyle name="Обычный" xfId="0" builtinId="0"/>
    <cellStyle name="Обычный 10" xfId="4"/>
    <cellStyle name="Обычный 2" xfId="5"/>
    <cellStyle name="Обычный 2 2" xfId="6"/>
    <cellStyle name="Обычный 3" xfId="7"/>
    <cellStyle name="Обычный 4" xfId="8"/>
  </cellStyles>
  <dxfs count="2">
    <dxf>
      <fill>
        <patternFill>
          <bgColor theme="3" tint="0.7999816888943144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custom" table="0" count="2">
      <tableStyleElement type="wholeTable" dxfId="1"/>
      <tableStyleElement type="headerRow" dxfId="0"/>
    </tableStyle>
  </tableStyles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5"/>
  <sheetViews>
    <sheetView tabSelected="1" view="pageBreakPreview" topLeftCell="C1" zoomScale="90" zoomScaleNormal="85" zoomScaleSheetLayoutView="90" workbookViewId="0">
      <pane ySplit="3" topLeftCell="A118" activePane="bottomLeft" state="frozen"/>
      <selection pane="bottomLeft" activeCell="K200" sqref="K200"/>
    </sheetView>
  </sheetViews>
  <sheetFormatPr defaultRowHeight="15" x14ac:dyDescent="0.25"/>
  <cols>
    <col min="1" max="1" width="79.85546875" style="2" customWidth="1"/>
    <col min="2" max="2" width="38.7109375" style="2" customWidth="1"/>
    <col min="3" max="3" width="14" style="2" customWidth="1"/>
    <col min="4" max="8" width="17.42578125" customWidth="1"/>
    <col min="9" max="13" width="18.42578125" customWidth="1"/>
  </cols>
  <sheetData>
    <row r="1" spans="1:13" ht="45" customHeight="1" x14ac:dyDescent="0.25">
      <c r="A1" s="78" t="s">
        <v>239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1:13" ht="30" customHeight="1" x14ac:dyDescent="0.25">
      <c r="A2" s="85" t="s">
        <v>4</v>
      </c>
      <c r="B2" s="85" t="s">
        <v>0</v>
      </c>
      <c r="C2" s="85" t="s">
        <v>1</v>
      </c>
      <c r="D2" s="84" t="s">
        <v>5</v>
      </c>
      <c r="E2" s="84"/>
      <c r="F2" s="84"/>
      <c r="G2" s="84"/>
      <c r="H2" s="84"/>
      <c r="I2" s="84" t="s">
        <v>7</v>
      </c>
      <c r="J2" s="84"/>
      <c r="K2" s="84"/>
      <c r="L2" s="84"/>
      <c r="M2" s="84"/>
    </row>
    <row r="3" spans="1:13" ht="41.25" customHeight="1" x14ac:dyDescent="0.25">
      <c r="A3" s="85"/>
      <c r="B3" s="85"/>
      <c r="C3" s="85"/>
      <c r="D3" s="4" t="s">
        <v>2</v>
      </c>
      <c r="E3" s="4" t="s">
        <v>6</v>
      </c>
      <c r="F3" s="4" t="s">
        <v>18</v>
      </c>
      <c r="G3" s="4" t="s">
        <v>63</v>
      </c>
      <c r="H3" s="4" t="s">
        <v>240</v>
      </c>
      <c r="I3" s="4" t="s">
        <v>241</v>
      </c>
      <c r="J3" s="4" t="s">
        <v>242</v>
      </c>
      <c r="K3" s="4" t="s">
        <v>19</v>
      </c>
      <c r="L3" s="4" t="s">
        <v>64</v>
      </c>
      <c r="M3" s="4" t="s">
        <v>243</v>
      </c>
    </row>
    <row r="4" spans="1:13" s="14" customFormat="1" x14ac:dyDescent="0.25">
      <c r="A4" s="10" t="s">
        <v>8</v>
      </c>
      <c r="B4" s="11"/>
      <c r="C4" s="11"/>
      <c r="D4" s="12"/>
      <c r="E4" s="12"/>
      <c r="F4" s="12"/>
      <c r="G4" s="12"/>
      <c r="H4" s="12"/>
      <c r="I4" s="15">
        <f>SUM(I5:I9)</f>
        <v>103055412.75</v>
      </c>
      <c r="J4" s="15">
        <f t="shared" ref="J4:M4" si="0">SUM(J5:J9)</f>
        <v>132134474.19</v>
      </c>
      <c r="K4" s="15">
        <f t="shared" si="0"/>
        <v>144554139.42000002</v>
      </c>
      <c r="L4" s="15">
        <f t="shared" si="0"/>
        <v>143018314.22000003</v>
      </c>
      <c r="M4" s="15">
        <f t="shared" si="0"/>
        <v>150628077.59999999</v>
      </c>
    </row>
    <row r="5" spans="1:13" s="9" customFormat="1" ht="45" customHeight="1" x14ac:dyDescent="0.25">
      <c r="A5" s="66" t="s">
        <v>226</v>
      </c>
      <c r="B5" s="44" t="s">
        <v>227</v>
      </c>
      <c r="C5" s="33" t="s">
        <v>228</v>
      </c>
      <c r="D5" s="34">
        <v>22</v>
      </c>
      <c r="E5" s="34">
        <v>600</v>
      </c>
      <c r="F5" s="34">
        <v>600</v>
      </c>
      <c r="G5" s="34">
        <v>600</v>
      </c>
      <c r="H5" s="34">
        <v>600</v>
      </c>
      <c r="I5" s="61">
        <v>1694476.7</v>
      </c>
      <c r="J5" s="61">
        <v>14071786.180000003</v>
      </c>
      <c r="K5" s="62">
        <v>19856472.09</v>
      </c>
      <c r="L5" s="62">
        <v>20515972.640000001</v>
      </c>
      <c r="M5" s="62">
        <v>21165485.870000001</v>
      </c>
    </row>
    <row r="6" spans="1:13" s="9" customFormat="1" ht="45" customHeight="1" x14ac:dyDescent="0.25">
      <c r="A6" s="66" t="s">
        <v>229</v>
      </c>
      <c r="B6" s="44" t="s">
        <v>230</v>
      </c>
      <c r="C6" s="33" t="s">
        <v>13</v>
      </c>
      <c r="D6" s="34">
        <v>100000</v>
      </c>
      <c r="E6" s="34">
        <v>100000</v>
      </c>
      <c r="F6" s="34">
        <v>100000</v>
      </c>
      <c r="G6" s="34">
        <v>100000</v>
      </c>
      <c r="H6" s="34">
        <v>100000</v>
      </c>
      <c r="I6" s="61">
        <v>36179836.979999997</v>
      </c>
      <c r="J6" s="61">
        <v>40212644.32</v>
      </c>
      <c r="K6" s="62">
        <v>43800348.310000002</v>
      </c>
      <c r="L6" s="62">
        <v>43525535.520000003</v>
      </c>
      <c r="M6" s="62">
        <v>43955400.32</v>
      </c>
    </row>
    <row r="7" spans="1:13" s="9" customFormat="1" ht="45" customHeight="1" x14ac:dyDescent="0.25">
      <c r="A7" s="86" t="s">
        <v>231</v>
      </c>
      <c r="B7" s="44" t="s">
        <v>232</v>
      </c>
      <c r="C7" s="33" t="s">
        <v>233</v>
      </c>
      <c r="D7" s="63">
        <v>7</v>
      </c>
      <c r="E7" s="63">
        <v>7</v>
      </c>
      <c r="F7" s="63">
        <v>7</v>
      </c>
      <c r="G7" s="63">
        <v>7</v>
      </c>
      <c r="H7" s="63">
        <v>7</v>
      </c>
      <c r="I7" s="79">
        <v>25958496.710000001</v>
      </c>
      <c r="J7" s="79">
        <v>34957615.030000001</v>
      </c>
      <c r="K7" s="79">
        <v>36831900.670000002</v>
      </c>
      <c r="L7" s="79">
        <v>37699715.200000003</v>
      </c>
      <c r="M7" s="79">
        <v>39075298.729999997</v>
      </c>
    </row>
    <row r="8" spans="1:13" s="9" customFormat="1" ht="45" customHeight="1" x14ac:dyDescent="0.25">
      <c r="A8" s="87"/>
      <c r="B8" s="44" t="s">
        <v>234</v>
      </c>
      <c r="C8" s="33" t="s">
        <v>27</v>
      </c>
      <c r="D8" s="34">
        <v>11</v>
      </c>
      <c r="E8" s="34">
        <v>11</v>
      </c>
      <c r="F8" s="34">
        <v>11</v>
      </c>
      <c r="G8" s="34">
        <v>11</v>
      </c>
      <c r="H8" s="34">
        <v>11</v>
      </c>
      <c r="I8" s="80"/>
      <c r="J8" s="81"/>
      <c r="K8" s="80"/>
      <c r="L8" s="80"/>
      <c r="M8" s="80"/>
    </row>
    <row r="9" spans="1:13" s="9" customFormat="1" ht="21.75" customHeight="1" x14ac:dyDescent="0.25">
      <c r="A9" s="64" t="s">
        <v>237</v>
      </c>
      <c r="B9" s="44" t="s">
        <v>235</v>
      </c>
      <c r="C9" s="44" t="s">
        <v>236</v>
      </c>
      <c r="D9" s="34">
        <v>86944</v>
      </c>
      <c r="E9" s="34">
        <v>87296</v>
      </c>
      <c r="F9" s="34">
        <v>84968</v>
      </c>
      <c r="G9" s="34">
        <v>84968</v>
      </c>
      <c r="H9" s="34">
        <v>85656</v>
      </c>
      <c r="I9" s="65">
        <v>39222602.359999999</v>
      </c>
      <c r="J9" s="65">
        <v>42892428.659999996</v>
      </c>
      <c r="K9" s="65">
        <v>44065418.350000001</v>
      </c>
      <c r="L9" s="65">
        <v>41277090.859999999</v>
      </c>
      <c r="M9" s="65">
        <v>46431892.68</v>
      </c>
    </row>
    <row r="10" spans="1:13" s="14" customFormat="1" ht="24" customHeight="1" x14ac:dyDescent="0.25">
      <c r="A10" s="10" t="s">
        <v>9</v>
      </c>
      <c r="B10" s="11"/>
      <c r="C10" s="11"/>
      <c r="D10" s="12"/>
      <c r="E10" s="12"/>
      <c r="F10" s="12"/>
      <c r="G10" s="12"/>
      <c r="H10" s="12"/>
      <c r="I10" s="18">
        <f>SUM(I11:I52)</f>
        <v>5942830234.9000034</v>
      </c>
      <c r="J10" s="18">
        <f t="shared" ref="J10:M10" si="1">SUM(J11:J52)</f>
        <v>7171271676.5100012</v>
      </c>
      <c r="K10" s="18">
        <f t="shared" si="1"/>
        <v>7449953086.7099991</v>
      </c>
      <c r="L10" s="18">
        <f t="shared" si="1"/>
        <v>7521166654.0599995</v>
      </c>
      <c r="M10" s="18">
        <f t="shared" si="1"/>
        <v>7526547487.4599972</v>
      </c>
    </row>
    <row r="11" spans="1:13" ht="64.5" customHeight="1" x14ac:dyDescent="0.25">
      <c r="A11" s="44" t="s">
        <v>179</v>
      </c>
      <c r="B11" s="44" t="s">
        <v>180</v>
      </c>
      <c r="C11" s="44" t="s">
        <v>15</v>
      </c>
      <c r="D11" s="45">
        <v>23590</v>
      </c>
      <c r="E11" s="46">
        <v>23518</v>
      </c>
      <c r="F11" s="45">
        <v>22996</v>
      </c>
      <c r="G11" s="45">
        <v>22996</v>
      </c>
      <c r="H11" s="45">
        <v>22996</v>
      </c>
      <c r="I11" s="47">
        <f>1151677561.77947-9264.78</f>
        <v>1151668296.99947</v>
      </c>
      <c r="J11" s="47">
        <v>1309773354.1745212</v>
      </c>
      <c r="K11" s="47">
        <v>1444880811.7796361</v>
      </c>
      <c r="L11" s="47">
        <v>1472054911.0415127</v>
      </c>
      <c r="M11" s="47">
        <v>1472961290.6634424</v>
      </c>
    </row>
    <row r="12" spans="1:13" ht="59.25" customHeight="1" x14ac:dyDescent="0.25">
      <c r="A12" s="44" t="s">
        <v>181</v>
      </c>
      <c r="B12" s="1" t="s">
        <v>180</v>
      </c>
      <c r="C12" s="1" t="s">
        <v>15</v>
      </c>
      <c r="D12" s="45">
        <v>237</v>
      </c>
      <c r="E12" s="46">
        <v>237</v>
      </c>
      <c r="F12" s="45">
        <v>237</v>
      </c>
      <c r="G12" s="45">
        <v>237</v>
      </c>
      <c r="H12" s="45">
        <v>237</v>
      </c>
      <c r="I12" s="47">
        <v>9968934.2874121945</v>
      </c>
      <c r="J12" s="47">
        <v>10825464.358002445</v>
      </c>
      <c r="K12" s="47">
        <v>11942146.845199859</v>
      </c>
      <c r="L12" s="47">
        <v>12166744.667473977</v>
      </c>
      <c r="M12" s="47">
        <v>12174236.02486092</v>
      </c>
    </row>
    <row r="13" spans="1:13" ht="54" customHeight="1" x14ac:dyDescent="0.25">
      <c r="A13" s="44" t="s">
        <v>182</v>
      </c>
      <c r="B13" s="1" t="s">
        <v>180</v>
      </c>
      <c r="C13" s="1" t="s">
        <v>15</v>
      </c>
      <c r="D13" s="45">
        <v>176</v>
      </c>
      <c r="E13" s="46">
        <v>189</v>
      </c>
      <c r="F13" s="45">
        <v>204</v>
      </c>
      <c r="G13" s="45">
        <v>204</v>
      </c>
      <c r="H13" s="45">
        <v>204</v>
      </c>
      <c r="I13" s="47">
        <v>30639071.122803994</v>
      </c>
      <c r="J13" s="47">
        <v>34168164.680558905</v>
      </c>
      <c r="K13" s="47">
        <v>37692723.984128386</v>
      </c>
      <c r="L13" s="47">
        <v>38401616.935467146</v>
      </c>
      <c r="M13" s="47">
        <v>38425261.734841391</v>
      </c>
    </row>
    <row r="14" spans="1:13" ht="69.75" customHeight="1" x14ac:dyDescent="0.25">
      <c r="A14" s="44" t="s">
        <v>183</v>
      </c>
      <c r="B14" s="1" t="s">
        <v>180</v>
      </c>
      <c r="C14" s="1" t="s">
        <v>15</v>
      </c>
      <c r="D14" s="45">
        <v>291</v>
      </c>
      <c r="E14" s="46">
        <v>333</v>
      </c>
      <c r="F14" s="45">
        <v>351</v>
      </c>
      <c r="G14" s="45">
        <v>351</v>
      </c>
      <c r="H14" s="45">
        <v>351</v>
      </c>
      <c r="I14" s="47">
        <v>50013530.16099979</v>
      </c>
      <c r="J14" s="47">
        <v>79726062.082889512</v>
      </c>
      <c r="K14" s="47">
        <v>87950069.327009633</v>
      </c>
      <c r="L14" s="47">
        <v>89604160.027430385</v>
      </c>
      <c r="M14" s="47">
        <v>89659331.464365095</v>
      </c>
    </row>
    <row r="15" spans="1:13" ht="54" customHeight="1" x14ac:dyDescent="0.25">
      <c r="A15" s="44" t="s">
        <v>184</v>
      </c>
      <c r="B15" s="1" t="s">
        <v>180</v>
      </c>
      <c r="C15" s="1" t="s">
        <v>15</v>
      </c>
      <c r="D15" s="45">
        <v>26180</v>
      </c>
      <c r="E15" s="46">
        <v>26930</v>
      </c>
      <c r="F15" s="45">
        <v>27256</v>
      </c>
      <c r="G15" s="45">
        <v>27256</v>
      </c>
      <c r="H15" s="45">
        <v>27256</v>
      </c>
      <c r="I15" s="47">
        <v>1268912036.867094</v>
      </c>
      <c r="J15" s="47">
        <v>1662155479.2086322</v>
      </c>
      <c r="K15" s="47">
        <v>1833612319.603606</v>
      </c>
      <c r="L15" s="47">
        <v>1868097353.0918264</v>
      </c>
      <c r="M15" s="47">
        <v>1869247585.5729129</v>
      </c>
    </row>
    <row r="16" spans="1:13" ht="60.75" customHeight="1" x14ac:dyDescent="0.25">
      <c r="A16" s="44" t="s">
        <v>185</v>
      </c>
      <c r="B16" s="1" t="s">
        <v>180</v>
      </c>
      <c r="C16" s="1" t="s">
        <v>15</v>
      </c>
      <c r="D16" s="45">
        <v>237</v>
      </c>
      <c r="E16" s="46">
        <v>237</v>
      </c>
      <c r="F16" s="45">
        <v>237</v>
      </c>
      <c r="G16" s="45">
        <v>237</v>
      </c>
      <c r="H16" s="45">
        <v>237</v>
      </c>
      <c r="I16" s="47">
        <v>8471238.9674121961</v>
      </c>
      <c r="J16" s="47">
        <v>9148488.7280024439</v>
      </c>
      <c r="K16" s="47">
        <v>10092185.627187317</v>
      </c>
      <c r="L16" s="47">
        <v>10281990.939685505</v>
      </c>
      <c r="M16" s="47">
        <v>10288321.80886076</v>
      </c>
    </row>
    <row r="17" spans="1:13" ht="74.25" customHeight="1" x14ac:dyDescent="0.25">
      <c r="A17" s="44" t="s">
        <v>186</v>
      </c>
      <c r="B17" s="1" t="s">
        <v>180</v>
      </c>
      <c r="C17" s="1" t="s">
        <v>15</v>
      </c>
      <c r="D17" s="45">
        <v>232</v>
      </c>
      <c r="E17" s="46">
        <v>244</v>
      </c>
      <c r="F17" s="45">
        <v>245</v>
      </c>
      <c r="G17" s="45">
        <v>245</v>
      </c>
      <c r="H17" s="45">
        <v>245</v>
      </c>
      <c r="I17" s="48">
        <v>35417940.990968898</v>
      </c>
      <c r="J17" s="48">
        <v>50112411.48283796</v>
      </c>
      <c r="K17" s="47">
        <v>55281672.628919795</v>
      </c>
      <c r="L17" s="47">
        <v>56321363.686572179</v>
      </c>
      <c r="M17" s="47">
        <v>56356042.105116151</v>
      </c>
    </row>
    <row r="18" spans="1:13" ht="67.5" customHeight="1" x14ac:dyDescent="0.25">
      <c r="A18" s="44" t="s">
        <v>187</v>
      </c>
      <c r="B18" s="1" t="s">
        <v>180</v>
      </c>
      <c r="C18" s="1" t="s">
        <v>15</v>
      </c>
      <c r="D18" s="45">
        <v>177</v>
      </c>
      <c r="E18" s="46">
        <v>204</v>
      </c>
      <c r="F18" s="45">
        <v>235</v>
      </c>
      <c r="G18" s="45">
        <v>235</v>
      </c>
      <c r="H18" s="45">
        <v>235</v>
      </c>
      <c r="I18" s="48">
        <v>36628892.110092655</v>
      </c>
      <c r="J18" s="48">
        <v>48734765.276635014</v>
      </c>
      <c r="K18" s="47">
        <v>53761917.655725844</v>
      </c>
      <c r="L18" s="47">
        <v>54773026.444059812</v>
      </c>
      <c r="M18" s="47">
        <v>54806751.514115237</v>
      </c>
    </row>
    <row r="19" spans="1:13" ht="63" customHeight="1" x14ac:dyDescent="0.25">
      <c r="A19" s="44" t="s">
        <v>188</v>
      </c>
      <c r="B19" s="1" t="s">
        <v>180</v>
      </c>
      <c r="C19" s="1" t="s">
        <v>15</v>
      </c>
      <c r="D19" s="45">
        <v>4251</v>
      </c>
      <c r="E19" s="46">
        <v>4283</v>
      </c>
      <c r="F19" s="45">
        <v>4419</v>
      </c>
      <c r="G19" s="45">
        <v>4419</v>
      </c>
      <c r="H19" s="45">
        <v>4419</v>
      </c>
      <c r="I19" s="48">
        <v>234590725.16408962</v>
      </c>
      <c r="J19" s="48">
        <v>255356622.24293026</v>
      </c>
      <c r="K19" s="47">
        <v>281697503.2082603</v>
      </c>
      <c r="L19" s="47">
        <v>286995432.18039167</v>
      </c>
      <c r="M19" s="47">
        <v>287172142.17222959</v>
      </c>
    </row>
    <row r="20" spans="1:13" ht="126.75" customHeight="1" x14ac:dyDescent="0.25">
      <c r="A20" s="44" t="s">
        <v>189</v>
      </c>
      <c r="B20" s="1" t="s">
        <v>180</v>
      </c>
      <c r="C20" s="1" t="s">
        <v>15</v>
      </c>
      <c r="D20" s="45">
        <v>263</v>
      </c>
      <c r="E20" s="46">
        <v>203</v>
      </c>
      <c r="F20" s="45">
        <v>200</v>
      </c>
      <c r="G20" s="45">
        <v>200</v>
      </c>
      <c r="H20" s="45">
        <v>200</v>
      </c>
      <c r="I20" s="48">
        <v>11202444.286917331</v>
      </c>
      <c r="J20" s="48">
        <v>11945026.490229944</v>
      </c>
      <c r="K20" s="47">
        <v>13177195.517777348</v>
      </c>
      <c r="L20" s="47">
        <v>13425021.093474621</v>
      </c>
      <c r="M20" s="47">
        <v>13433287.20192739</v>
      </c>
    </row>
    <row r="21" spans="1:13" ht="61.5" customHeight="1" x14ac:dyDescent="0.25">
      <c r="A21" s="44" t="s">
        <v>190</v>
      </c>
      <c r="B21" s="1" t="s">
        <v>180</v>
      </c>
      <c r="C21" s="1" t="s">
        <v>15</v>
      </c>
      <c r="D21" s="45">
        <v>25</v>
      </c>
      <c r="E21" s="46">
        <v>25</v>
      </c>
      <c r="F21" s="45">
        <v>25</v>
      </c>
      <c r="G21" s="45">
        <v>25</v>
      </c>
      <c r="H21" s="45">
        <v>25</v>
      </c>
      <c r="I21" s="48">
        <v>1015347.8422164763</v>
      </c>
      <c r="J21" s="48">
        <v>1092733.0401268401</v>
      </c>
      <c r="K21" s="47">
        <v>1205452.0708065359</v>
      </c>
      <c r="L21" s="47">
        <v>1228123.196314241</v>
      </c>
      <c r="M21" s="47">
        <v>1228879.3813111519</v>
      </c>
    </row>
    <row r="22" spans="1:13" ht="63" customHeight="1" x14ac:dyDescent="0.25">
      <c r="A22" s="44" t="s">
        <v>191</v>
      </c>
      <c r="B22" s="1" t="s">
        <v>180</v>
      </c>
      <c r="C22" s="1" t="s">
        <v>15</v>
      </c>
      <c r="D22" s="45">
        <v>26</v>
      </c>
      <c r="E22" s="46">
        <v>42</v>
      </c>
      <c r="F22" s="45">
        <v>58</v>
      </c>
      <c r="G22" s="45">
        <v>58</v>
      </c>
      <c r="H22" s="45">
        <v>58</v>
      </c>
      <c r="I22" s="48">
        <v>5858128.8595051346</v>
      </c>
      <c r="J22" s="48">
        <v>11946177.92901309</v>
      </c>
      <c r="K22" s="47">
        <v>13178465.731282916</v>
      </c>
      <c r="L22" s="47">
        <v>13426315.196084125</v>
      </c>
      <c r="M22" s="47">
        <v>13434582.101347001</v>
      </c>
    </row>
    <row r="23" spans="1:13" ht="48" customHeight="1" x14ac:dyDescent="0.25">
      <c r="A23" s="44" t="s">
        <v>192</v>
      </c>
      <c r="B23" s="1" t="s">
        <v>180</v>
      </c>
      <c r="C23" s="1" t="s">
        <v>15</v>
      </c>
      <c r="D23" s="45">
        <v>7</v>
      </c>
      <c r="E23" s="46">
        <v>4</v>
      </c>
      <c r="F23" s="45">
        <v>8</v>
      </c>
      <c r="G23" s="45">
        <v>8</v>
      </c>
      <c r="H23" s="45">
        <v>8</v>
      </c>
      <c r="I23" s="48">
        <v>1648062.7010206133</v>
      </c>
      <c r="J23" s="48">
        <v>1646147.7956202943</v>
      </c>
      <c r="K23" s="47">
        <v>1815953.3904582604</v>
      </c>
      <c r="L23" s="47">
        <v>1850106.3097059554</v>
      </c>
      <c r="M23" s="47">
        <v>1851245.464668819</v>
      </c>
    </row>
    <row r="24" spans="1:13" s="50" customFormat="1" ht="53.25" customHeight="1" x14ac:dyDescent="0.25">
      <c r="A24" s="21" t="s">
        <v>193</v>
      </c>
      <c r="B24" s="21" t="s">
        <v>180</v>
      </c>
      <c r="C24" s="21" t="s">
        <v>15</v>
      </c>
      <c r="D24" s="49">
        <v>4090</v>
      </c>
      <c r="E24" s="46">
        <v>3849</v>
      </c>
      <c r="F24" s="49">
        <v>3732</v>
      </c>
      <c r="G24" s="49">
        <v>3732</v>
      </c>
      <c r="H24" s="49">
        <v>3732</v>
      </c>
      <c r="I24" s="48">
        <v>474108218.42603958</v>
      </c>
      <c r="J24" s="48">
        <v>546943003.69302869</v>
      </c>
      <c r="K24" s="48">
        <v>525157830.37179315</v>
      </c>
      <c r="L24" s="48">
        <v>524477045.87722361</v>
      </c>
      <c r="M24" s="48">
        <v>524477045.87722361</v>
      </c>
    </row>
    <row r="25" spans="1:13" s="50" customFormat="1" ht="59.25" customHeight="1" x14ac:dyDescent="0.25">
      <c r="A25" s="21" t="s">
        <v>194</v>
      </c>
      <c r="B25" s="21" t="s">
        <v>180</v>
      </c>
      <c r="C25" s="21" t="s">
        <v>15</v>
      </c>
      <c r="D25" s="49">
        <v>17</v>
      </c>
      <c r="E25" s="46">
        <v>15</v>
      </c>
      <c r="F25" s="49">
        <v>16</v>
      </c>
      <c r="G25" s="49">
        <v>16</v>
      </c>
      <c r="H25" s="49">
        <v>16</v>
      </c>
      <c r="I25" s="48">
        <v>1190718.5051815826</v>
      </c>
      <c r="J25" s="48">
        <v>938995.82034695521</v>
      </c>
      <c r="K25" s="48">
        <v>901594.87261373375</v>
      </c>
      <c r="L25" s="48">
        <v>900426.09672549402</v>
      </c>
      <c r="M25" s="48">
        <v>900426.09672549402</v>
      </c>
    </row>
    <row r="26" spans="1:13" s="50" customFormat="1" ht="87" customHeight="1" x14ac:dyDescent="0.25">
      <c r="A26" s="21" t="s">
        <v>195</v>
      </c>
      <c r="B26" s="21" t="s">
        <v>180</v>
      </c>
      <c r="C26" s="21" t="s">
        <v>15</v>
      </c>
      <c r="D26" s="49">
        <v>17776</v>
      </c>
      <c r="E26" s="46">
        <v>16903</v>
      </c>
      <c r="F26" s="49">
        <v>15973</v>
      </c>
      <c r="G26" s="49">
        <v>15973</v>
      </c>
      <c r="H26" s="49">
        <v>15973</v>
      </c>
      <c r="I26" s="48">
        <v>1898078592.4404597</v>
      </c>
      <c r="J26" s="48">
        <v>2278255957.375639</v>
      </c>
      <c r="K26" s="48">
        <v>2187511216.9430108</v>
      </c>
      <c r="L26" s="48">
        <v>2184675452.8506474</v>
      </c>
      <c r="M26" s="48">
        <v>2184675452.8506474</v>
      </c>
    </row>
    <row r="27" spans="1:13" s="50" customFormat="1" ht="63" customHeight="1" x14ac:dyDescent="0.25">
      <c r="A27" s="21" t="s">
        <v>196</v>
      </c>
      <c r="B27" s="21" t="s">
        <v>180</v>
      </c>
      <c r="C27" s="21" t="s">
        <v>15</v>
      </c>
      <c r="D27" s="49">
        <v>12</v>
      </c>
      <c r="E27" s="46">
        <v>7</v>
      </c>
      <c r="F27" s="49">
        <v>9</v>
      </c>
      <c r="G27" s="49">
        <v>9</v>
      </c>
      <c r="H27" s="49">
        <v>9</v>
      </c>
      <c r="I27" s="48">
        <v>1568057.0389517054</v>
      </c>
      <c r="J27" s="48">
        <v>1066671.768828579</v>
      </c>
      <c r="K27" s="48">
        <v>1024185.3868767193</v>
      </c>
      <c r="L27" s="48">
        <v>1022857.6916761036</v>
      </c>
      <c r="M27" s="48">
        <v>1022857.6916761036</v>
      </c>
    </row>
    <row r="28" spans="1:13" s="50" customFormat="1" ht="73.5" customHeight="1" x14ac:dyDescent="0.25">
      <c r="A28" s="21" t="s">
        <v>197</v>
      </c>
      <c r="B28" s="21" t="s">
        <v>180</v>
      </c>
      <c r="C28" s="21" t="s">
        <v>15</v>
      </c>
      <c r="D28" s="49">
        <v>105</v>
      </c>
      <c r="E28" s="46">
        <v>84</v>
      </c>
      <c r="F28" s="49">
        <v>76</v>
      </c>
      <c r="G28" s="49">
        <v>76</v>
      </c>
      <c r="H28" s="49">
        <v>76</v>
      </c>
      <c r="I28" s="48">
        <v>14097489.040827423</v>
      </c>
      <c r="J28" s="48">
        <v>13290405.77594295</v>
      </c>
      <c r="K28" s="48">
        <v>12761038.380467556</v>
      </c>
      <c r="L28" s="48">
        <v>12744495.702130497</v>
      </c>
      <c r="M28" s="48">
        <v>12744495.702130497</v>
      </c>
    </row>
    <row r="29" spans="1:13" s="50" customFormat="1" ht="80.25" customHeight="1" x14ac:dyDescent="0.25">
      <c r="A29" s="21" t="s">
        <v>198</v>
      </c>
      <c r="B29" s="21" t="s">
        <v>180</v>
      </c>
      <c r="C29" s="21" t="s">
        <v>15</v>
      </c>
      <c r="D29" s="49">
        <v>1543</v>
      </c>
      <c r="E29" s="46">
        <v>1508</v>
      </c>
      <c r="F29" s="49">
        <v>1495</v>
      </c>
      <c r="G29" s="49">
        <v>1495</v>
      </c>
      <c r="H29" s="49">
        <v>1495</v>
      </c>
      <c r="I29" s="48">
        <v>220004233.9385401</v>
      </c>
      <c r="J29" s="48">
        <v>275493755.86621386</v>
      </c>
      <c r="K29" s="48">
        <v>264520621.22523755</v>
      </c>
      <c r="L29" s="48">
        <v>264177711.86159626</v>
      </c>
      <c r="M29" s="48">
        <v>264177711.86159626</v>
      </c>
    </row>
    <row r="30" spans="1:13" s="50" customFormat="1" ht="83.25" customHeight="1" x14ac:dyDescent="0.25">
      <c r="A30" s="21" t="s">
        <v>199</v>
      </c>
      <c r="B30" s="21" t="s">
        <v>200</v>
      </c>
      <c r="C30" s="21" t="s">
        <v>201</v>
      </c>
      <c r="D30" s="49">
        <v>643730</v>
      </c>
      <c r="E30" s="46">
        <v>628693</v>
      </c>
      <c r="F30" s="49">
        <v>657874</v>
      </c>
      <c r="G30" s="49">
        <v>657874</v>
      </c>
      <c r="H30" s="49">
        <v>657874</v>
      </c>
      <c r="I30" s="48">
        <v>42880500.479999997</v>
      </c>
      <c r="J30" s="48">
        <v>50298730.329999998</v>
      </c>
      <c r="K30" s="48">
        <v>52241898.099130943</v>
      </c>
      <c r="L30" s="48">
        <v>52241898.099130943</v>
      </c>
      <c r="M30" s="48">
        <v>52241898.099130943</v>
      </c>
    </row>
    <row r="31" spans="1:13" s="50" customFormat="1" ht="83.25" customHeight="1" x14ac:dyDescent="0.25">
      <c r="A31" s="21" t="s">
        <v>202</v>
      </c>
      <c r="B31" s="21" t="s">
        <v>200</v>
      </c>
      <c r="C31" s="21" t="s">
        <v>201</v>
      </c>
      <c r="D31" s="49">
        <v>2456599</v>
      </c>
      <c r="E31" s="46">
        <v>2436134</v>
      </c>
      <c r="F31" s="49">
        <v>2260363</v>
      </c>
      <c r="G31" s="49">
        <v>2260363</v>
      </c>
      <c r="H31" s="49">
        <v>2260363</v>
      </c>
      <c r="I31" s="48">
        <v>172044258.06999999</v>
      </c>
      <c r="J31" s="48">
        <v>185692711.58000001</v>
      </c>
      <c r="K31" s="48">
        <v>192866492.90086907</v>
      </c>
      <c r="L31" s="48">
        <v>192866492.90086907</v>
      </c>
      <c r="M31" s="48">
        <v>192866492.90086907</v>
      </c>
    </row>
    <row r="32" spans="1:13" ht="46.15" customHeight="1" x14ac:dyDescent="0.25">
      <c r="A32" s="21" t="s">
        <v>204</v>
      </c>
      <c r="B32" s="21" t="s">
        <v>49</v>
      </c>
      <c r="C32" s="21" t="s">
        <v>15</v>
      </c>
      <c r="D32" s="45">
        <v>463893</v>
      </c>
      <c r="E32" s="49">
        <v>792553</v>
      </c>
      <c r="F32" s="45">
        <v>429108</v>
      </c>
      <c r="G32" s="45">
        <v>429108</v>
      </c>
      <c r="H32" s="45">
        <v>429108</v>
      </c>
      <c r="I32" s="47">
        <v>54073891.422143005</v>
      </c>
      <c r="J32" s="47">
        <v>95737040.210441053</v>
      </c>
      <c r="K32" s="47">
        <v>106016571.84793991</v>
      </c>
      <c r="L32" s="47">
        <v>106668512.99368632</v>
      </c>
      <c r="M32" s="47">
        <v>107344126.51820502</v>
      </c>
    </row>
    <row r="33" spans="1:13" ht="51" customHeight="1" x14ac:dyDescent="0.25">
      <c r="A33" s="51" t="s">
        <v>205</v>
      </c>
      <c r="B33" s="21" t="s">
        <v>49</v>
      </c>
      <c r="C33" s="21" t="s">
        <v>15</v>
      </c>
      <c r="D33" s="45">
        <v>121205</v>
      </c>
      <c r="E33" s="49">
        <v>211876</v>
      </c>
      <c r="F33" s="45">
        <v>105588</v>
      </c>
      <c r="G33" s="45">
        <v>105588</v>
      </c>
      <c r="H33" s="45">
        <v>105588</v>
      </c>
      <c r="I33" s="47">
        <v>13020237.719423797</v>
      </c>
      <c r="J33" s="47">
        <v>22779619.736359794</v>
      </c>
      <c r="K33" s="47">
        <v>25225525.952547189</v>
      </c>
      <c r="L33" s="47">
        <v>25380648.477308199</v>
      </c>
      <c r="M33" s="47">
        <v>25541403.595112637</v>
      </c>
    </row>
    <row r="34" spans="1:13" ht="63.75" customHeight="1" x14ac:dyDescent="0.25">
      <c r="A34" s="21" t="s">
        <v>206</v>
      </c>
      <c r="B34" s="21" t="s">
        <v>49</v>
      </c>
      <c r="C34" s="21" t="s">
        <v>15</v>
      </c>
      <c r="D34" s="45">
        <v>374557</v>
      </c>
      <c r="E34" s="49">
        <v>511544</v>
      </c>
      <c r="F34" s="45">
        <v>367392</v>
      </c>
      <c r="G34" s="45">
        <v>367392</v>
      </c>
      <c r="H34" s="45">
        <v>367392</v>
      </c>
      <c r="I34" s="47">
        <v>44540381.478796162</v>
      </c>
      <c r="J34" s="47">
        <v>62559511.190602362</v>
      </c>
      <c r="K34" s="47">
        <v>69276686.414493635</v>
      </c>
      <c r="L34" s="47">
        <v>69702698.324965134</v>
      </c>
      <c r="M34" s="47">
        <v>70144178.986522496</v>
      </c>
    </row>
    <row r="35" spans="1:13" ht="45.75" customHeight="1" x14ac:dyDescent="0.25">
      <c r="A35" s="21" t="s">
        <v>207</v>
      </c>
      <c r="B35" s="21" t="s">
        <v>49</v>
      </c>
      <c r="C35" s="21" t="s">
        <v>15</v>
      </c>
      <c r="D35" s="45">
        <v>70315</v>
      </c>
      <c r="E35" s="49">
        <v>122876</v>
      </c>
      <c r="F35" s="45">
        <v>61740</v>
      </c>
      <c r="G35" s="45">
        <v>61740</v>
      </c>
      <c r="H35" s="45">
        <v>61740</v>
      </c>
      <c r="I35" s="47">
        <v>7429878.3319931878</v>
      </c>
      <c r="J35" s="47">
        <v>13818814.905880827</v>
      </c>
      <c r="K35" s="47">
        <v>15302576.516909352</v>
      </c>
      <c r="L35" s="47">
        <v>15396678.59070226</v>
      </c>
      <c r="M35" s="47">
        <v>15494197.567920607</v>
      </c>
    </row>
    <row r="36" spans="1:13" ht="61.5" customHeight="1" x14ac:dyDescent="0.25">
      <c r="A36" s="21" t="s">
        <v>208</v>
      </c>
      <c r="B36" s="21" t="s">
        <v>49</v>
      </c>
      <c r="C36" s="21" t="s">
        <v>15</v>
      </c>
      <c r="D36" s="45">
        <v>47451</v>
      </c>
      <c r="E36" s="49">
        <v>53616</v>
      </c>
      <c r="F36" s="45">
        <v>37860</v>
      </c>
      <c r="G36" s="45">
        <v>37860</v>
      </c>
      <c r="H36" s="45">
        <v>37860</v>
      </c>
      <c r="I36" s="47">
        <v>5596927.06840715</v>
      </c>
      <c r="J36" s="47">
        <v>6318897.9469034607</v>
      </c>
      <c r="K36" s="47">
        <v>6997374.2316991994</v>
      </c>
      <c r="L36" s="47">
        <v>7040404.0721695507</v>
      </c>
      <c r="M36" s="47">
        <v>7084996.3522692649</v>
      </c>
    </row>
    <row r="37" spans="1:13" ht="69" customHeight="1" x14ac:dyDescent="0.25">
      <c r="A37" s="21" t="s">
        <v>209</v>
      </c>
      <c r="B37" s="21" t="s">
        <v>49</v>
      </c>
      <c r="C37" s="21" t="s">
        <v>15</v>
      </c>
      <c r="D37" s="45">
        <v>67263</v>
      </c>
      <c r="E37" s="49">
        <v>119664</v>
      </c>
      <c r="F37" s="45">
        <v>70612</v>
      </c>
      <c r="G37" s="45">
        <v>70612</v>
      </c>
      <c r="H37" s="45">
        <v>70612</v>
      </c>
      <c r="I37" s="47">
        <v>7600626.8192366892</v>
      </c>
      <c r="J37" s="47">
        <v>14101601.948143693</v>
      </c>
      <c r="K37" s="47">
        <v>15615727.129439533</v>
      </c>
      <c r="L37" s="47">
        <v>15711754.899994424</v>
      </c>
      <c r="M37" s="47">
        <v>15811269.497193201</v>
      </c>
    </row>
    <row r="38" spans="1:13" ht="55.5" customHeight="1" x14ac:dyDescent="0.25">
      <c r="A38" s="1" t="s">
        <v>210</v>
      </c>
      <c r="B38" s="1" t="s">
        <v>211</v>
      </c>
      <c r="C38" s="1" t="s">
        <v>212</v>
      </c>
      <c r="D38" s="45">
        <v>141</v>
      </c>
      <c r="E38" s="49">
        <v>150</v>
      </c>
      <c r="F38" s="45">
        <v>154</v>
      </c>
      <c r="G38" s="45">
        <v>154</v>
      </c>
      <c r="H38" s="45">
        <v>154</v>
      </c>
      <c r="I38" s="47">
        <v>1336125.25</v>
      </c>
      <c r="J38" s="47">
        <v>1786634.36</v>
      </c>
      <c r="K38" s="47">
        <v>1786634.36</v>
      </c>
      <c r="L38" s="47">
        <v>1786634.36</v>
      </c>
      <c r="M38" s="47">
        <v>1786634.36</v>
      </c>
    </row>
    <row r="39" spans="1:13" ht="48" customHeight="1" x14ac:dyDescent="0.25">
      <c r="A39" s="1" t="s">
        <v>213</v>
      </c>
      <c r="B39" s="1" t="s">
        <v>214</v>
      </c>
      <c r="C39" s="1" t="s">
        <v>212</v>
      </c>
      <c r="D39" s="45">
        <v>114</v>
      </c>
      <c r="E39" s="49">
        <v>112</v>
      </c>
      <c r="F39" s="45">
        <v>112</v>
      </c>
      <c r="G39" s="45">
        <v>112</v>
      </c>
      <c r="H39" s="45">
        <v>112</v>
      </c>
      <c r="I39" s="48">
        <v>321258.90999999997</v>
      </c>
      <c r="J39" s="48">
        <v>334307.75</v>
      </c>
      <c r="K39" s="48">
        <v>334307.75</v>
      </c>
      <c r="L39" s="47">
        <v>334307.75</v>
      </c>
      <c r="M39" s="47">
        <v>334307.75</v>
      </c>
    </row>
    <row r="40" spans="1:13" ht="89.25" customHeight="1" x14ac:dyDescent="0.25">
      <c r="A40" s="1" t="s">
        <v>215</v>
      </c>
      <c r="B40" s="1" t="s">
        <v>211</v>
      </c>
      <c r="C40" s="1" t="s">
        <v>212</v>
      </c>
      <c r="D40" s="45">
        <v>37</v>
      </c>
      <c r="E40" s="49">
        <v>33</v>
      </c>
      <c r="F40" s="45">
        <v>33</v>
      </c>
      <c r="G40" s="45">
        <v>33</v>
      </c>
      <c r="H40" s="45">
        <v>33</v>
      </c>
      <c r="I40" s="48">
        <v>87711.64</v>
      </c>
      <c r="J40" s="48">
        <v>87711.64</v>
      </c>
      <c r="K40" s="48">
        <v>87711.64</v>
      </c>
      <c r="L40" s="47">
        <v>87711.64</v>
      </c>
      <c r="M40" s="47">
        <v>87711.64</v>
      </c>
    </row>
    <row r="41" spans="1:13" ht="35.25" customHeight="1" x14ac:dyDescent="0.25">
      <c r="A41" s="1" t="s">
        <v>216</v>
      </c>
      <c r="B41" s="1" t="s">
        <v>49</v>
      </c>
      <c r="C41" s="1" t="s">
        <v>15</v>
      </c>
      <c r="D41" s="45">
        <v>567824</v>
      </c>
      <c r="E41" s="49">
        <v>251584</v>
      </c>
      <c r="F41" s="45">
        <v>618304</v>
      </c>
      <c r="G41" s="45">
        <v>618304</v>
      </c>
      <c r="H41" s="45">
        <v>618304</v>
      </c>
      <c r="I41" s="48">
        <v>50876056.630652882</v>
      </c>
      <c r="J41" s="48">
        <v>30157967.435289152</v>
      </c>
      <c r="K41" s="48">
        <v>33396105.774350781</v>
      </c>
      <c r="L41" s="47">
        <v>33601472.681453064</v>
      </c>
      <c r="M41" s="47">
        <v>33814296.585623167</v>
      </c>
    </row>
    <row r="42" spans="1:13" ht="83.25" customHeight="1" x14ac:dyDescent="0.25">
      <c r="A42" s="51" t="s">
        <v>205</v>
      </c>
      <c r="B42" s="1" t="s">
        <v>49</v>
      </c>
      <c r="C42" s="1" t="s">
        <v>15</v>
      </c>
      <c r="D42" s="45">
        <v>169328</v>
      </c>
      <c r="E42" s="49">
        <v>95280</v>
      </c>
      <c r="F42" s="45">
        <v>214380</v>
      </c>
      <c r="G42" s="45">
        <v>214380</v>
      </c>
      <c r="H42" s="45">
        <v>214380</v>
      </c>
      <c r="I42" s="48">
        <v>14921387.65023499</v>
      </c>
      <c r="J42" s="48">
        <v>10007310.242898531</v>
      </c>
      <c r="K42" s="48">
        <v>11081820.819181444</v>
      </c>
      <c r="L42" s="47">
        <v>11149967.664866814</v>
      </c>
      <c r="M42" s="47">
        <v>11220588.963888545</v>
      </c>
    </row>
    <row r="43" spans="1:13" ht="70.5" customHeight="1" x14ac:dyDescent="0.25">
      <c r="A43" s="1" t="s">
        <v>206</v>
      </c>
      <c r="B43" s="1" t="s">
        <v>49</v>
      </c>
      <c r="C43" s="1" t="s">
        <v>15</v>
      </c>
      <c r="D43" s="45">
        <v>210303</v>
      </c>
      <c r="E43" s="49">
        <v>122656</v>
      </c>
      <c r="F43" s="45">
        <v>277848</v>
      </c>
      <c r="G43" s="45">
        <v>277848</v>
      </c>
      <c r="H43" s="45">
        <v>277848</v>
      </c>
      <c r="I43" s="48">
        <v>18853622.727782048</v>
      </c>
      <c r="J43" s="48">
        <v>14728003.606532251</v>
      </c>
      <c r="K43" s="48">
        <v>16309387.141032137</v>
      </c>
      <c r="L43" s="47">
        <v>16409680.523036573</v>
      </c>
      <c r="M43" s="47">
        <v>16513615.618626133</v>
      </c>
    </row>
    <row r="44" spans="1:13" ht="75" customHeight="1" x14ac:dyDescent="0.25">
      <c r="A44" s="1" t="s">
        <v>217</v>
      </c>
      <c r="B44" s="1" t="s">
        <v>49</v>
      </c>
      <c r="C44" s="1" t="s">
        <v>15</v>
      </c>
      <c r="D44" s="45">
        <v>99782</v>
      </c>
      <c r="E44" s="49">
        <v>51424</v>
      </c>
      <c r="F44" s="45">
        <v>115704</v>
      </c>
      <c r="G44" s="45">
        <v>115704</v>
      </c>
      <c r="H44" s="45">
        <v>115704</v>
      </c>
      <c r="I44" s="48">
        <v>8500286.8185933083</v>
      </c>
      <c r="J44" s="48">
        <v>5835583.3528852677</v>
      </c>
      <c r="K44" s="48">
        <v>6462164.9096932402</v>
      </c>
      <c r="L44" s="47">
        <v>6501903.5196274519</v>
      </c>
      <c r="M44" s="47">
        <v>6543085.06261227</v>
      </c>
    </row>
    <row r="45" spans="1:13" ht="57" customHeight="1" x14ac:dyDescent="0.25">
      <c r="A45" s="1" t="s">
        <v>208</v>
      </c>
      <c r="B45" s="1" t="s">
        <v>49</v>
      </c>
      <c r="C45" s="1" t="s">
        <v>15</v>
      </c>
      <c r="D45" s="45">
        <v>14912</v>
      </c>
      <c r="E45" s="49">
        <v>12192</v>
      </c>
      <c r="F45" s="45">
        <v>27432</v>
      </c>
      <c r="G45" s="45">
        <v>27432</v>
      </c>
      <c r="H45" s="45">
        <v>27432</v>
      </c>
      <c r="I45" s="48">
        <v>1323366.7026929045</v>
      </c>
      <c r="J45" s="48">
        <v>1632648.9262453008</v>
      </c>
      <c r="K45" s="48">
        <v>1807950.6303023344</v>
      </c>
      <c r="L45" s="47">
        <v>1819068.4903201323</v>
      </c>
      <c r="M45" s="47">
        <v>1830590.0465844339</v>
      </c>
    </row>
    <row r="46" spans="1:13" ht="59.25" customHeight="1" x14ac:dyDescent="0.25">
      <c r="A46" s="1" t="s">
        <v>209</v>
      </c>
      <c r="B46" s="1" t="s">
        <v>49</v>
      </c>
      <c r="C46" s="1" t="s">
        <v>15</v>
      </c>
      <c r="D46" s="45">
        <v>93228</v>
      </c>
      <c r="E46" s="49">
        <v>53120</v>
      </c>
      <c r="F46" s="45">
        <v>118752</v>
      </c>
      <c r="G46" s="45">
        <v>118752</v>
      </c>
      <c r="H46" s="45">
        <v>118752</v>
      </c>
      <c r="I46" s="48">
        <v>8098981.2500438644</v>
      </c>
      <c r="J46" s="48">
        <v>6381399.7578182714</v>
      </c>
      <c r="K46" s="48">
        <v>7066587.0224112524</v>
      </c>
      <c r="L46" s="47">
        <v>7110042.4818701306</v>
      </c>
      <c r="M46" s="47">
        <v>7155075.8354422236</v>
      </c>
    </row>
    <row r="47" spans="1:13" s="5" customFormat="1" ht="60" customHeight="1" x14ac:dyDescent="0.25">
      <c r="A47" s="44" t="s">
        <v>218</v>
      </c>
      <c r="B47" s="53" t="s">
        <v>219</v>
      </c>
      <c r="C47" s="53" t="s">
        <v>173</v>
      </c>
      <c r="D47" s="45">
        <v>80889</v>
      </c>
      <c r="E47" s="45">
        <v>87136</v>
      </c>
      <c r="F47" s="45">
        <v>59570</v>
      </c>
      <c r="G47" s="45">
        <v>59570</v>
      </c>
      <c r="H47" s="45">
        <v>59570</v>
      </c>
      <c r="I47" s="47">
        <v>18540529.289999999</v>
      </c>
      <c r="J47" s="47">
        <v>25388655.98</v>
      </c>
      <c r="K47" s="52">
        <v>26221998.02</v>
      </c>
      <c r="L47" s="52">
        <v>26726339.879999999</v>
      </c>
      <c r="M47" s="52">
        <v>27296487.57</v>
      </c>
    </row>
    <row r="48" spans="1:13" s="58" customFormat="1" ht="93.75" customHeight="1" x14ac:dyDescent="0.25">
      <c r="A48" s="55" t="s">
        <v>220</v>
      </c>
      <c r="B48" s="55" t="s">
        <v>211</v>
      </c>
      <c r="C48" s="55" t="s">
        <v>211</v>
      </c>
      <c r="D48" s="56">
        <v>370</v>
      </c>
      <c r="E48" s="56">
        <v>375</v>
      </c>
      <c r="F48" s="56">
        <v>355</v>
      </c>
      <c r="G48" s="56">
        <v>355</v>
      </c>
      <c r="H48" s="56">
        <v>355</v>
      </c>
      <c r="I48" s="57">
        <v>7285987.5800000001</v>
      </c>
      <c r="J48" s="57">
        <v>8856680.6199999992</v>
      </c>
      <c r="K48" s="57">
        <v>10157396.369999999</v>
      </c>
      <c r="L48" s="57">
        <v>10434861.130000001</v>
      </c>
      <c r="M48" s="57">
        <v>10719935.119999999</v>
      </c>
    </row>
    <row r="49" spans="1:16" s="54" customFormat="1" ht="63.75" customHeight="1" x14ac:dyDescent="0.25">
      <c r="A49" s="55" t="s">
        <v>221</v>
      </c>
      <c r="B49" s="55" t="s">
        <v>222</v>
      </c>
      <c r="C49" s="55" t="s">
        <v>15</v>
      </c>
      <c r="D49" s="59">
        <v>2098</v>
      </c>
      <c r="E49" s="59">
        <v>1900</v>
      </c>
      <c r="F49" s="59">
        <v>1200</v>
      </c>
      <c r="G49" s="59">
        <v>1200</v>
      </c>
      <c r="H49" s="59">
        <v>1200</v>
      </c>
      <c r="I49" s="60">
        <v>2649111.0099999998</v>
      </c>
      <c r="J49" s="60">
        <v>4980778.6915412126</v>
      </c>
      <c r="K49" s="60">
        <v>5548676.6417619595</v>
      </c>
      <c r="L49" s="60">
        <v>5564320.7339046896</v>
      </c>
      <c r="M49" s="60">
        <v>5608694.2770432904</v>
      </c>
    </row>
    <row r="50" spans="1:16" s="54" customFormat="1" ht="33" customHeight="1" x14ac:dyDescent="0.25">
      <c r="A50" s="55" t="s">
        <v>223</v>
      </c>
      <c r="B50" s="55" t="s">
        <v>180</v>
      </c>
      <c r="C50" s="55" t="s">
        <v>15</v>
      </c>
      <c r="D50" s="59">
        <v>1240</v>
      </c>
      <c r="E50" s="59">
        <v>1400</v>
      </c>
      <c r="F50" s="59">
        <v>1176</v>
      </c>
      <c r="G50" s="59">
        <v>1176</v>
      </c>
      <c r="H50" s="59">
        <v>1176</v>
      </c>
      <c r="I50" s="60">
        <v>2793663.26</v>
      </c>
      <c r="J50" s="60">
        <v>3733909.0136719239</v>
      </c>
      <c r="K50" s="60">
        <v>4159641.4957788358</v>
      </c>
      <c r="L50" s="60">
        <v>4171369.303874718</v>
      </c>
      <c r="M50" s="60">
        <v>4204634.5386813078</v>
      </c>
    </row>
    <row r="51" spans="1:16" s="54" customFormat="1" ht="54.75" customHeight="1" x14ac:dyDescent="0.25">
      <c r="A51" s="55" t="s">
        <v>224</v>
      </c>
      <c r="B51" s="55" t="s">
        <v>222</v>
      </c>
      <c r="C51" s="55" t="s">
        <v>15</v>
      </c>
      <c r="D51" s="59">
        <v>78</v>
      </c>
      <c r="E51" s="59">
        <v>252</v>
      </c>
      <c r="F51" s="59">
        <v>65</v>
      </c>
      <c r="G51" s="59">
        <v>65</v>
      </c>
      <c r="H51" s="59">
        <v>65</v>
      </c>
      <c r="I51" s="60">
        <v>1055159.57</v>
      </c>
      <c r="J51" s="60">
        <v>3433469.4947868641</v>
      </c>
      <c r="K51" s="60">
        <v>3824946.4924592054</v>
      </c>
      <c r="L51" s="60">
        <v>3835730.6522205933</v>
      </c>
      <c r="M51" s="60">
        <v>3866319.2842754032</v>
      </c>
    </row>
    <row r="52" spans="1:16" s="54" customFormat="1" ht="43.5" customHeight="1" x14ac:dyDescent="0.25">
      <c r="A52" s="55" t="s">
        <v>225</v>
      </c>
      <c r="B52" s="55" t="s">
        <v>203</v>
      </c>
      <c r="C52" s="55" t="s">
        <v>49</v>
      </c>
      <c r="D52" s="59">
        <v>4026</v>
      </c>
      <c r="E52" s="59"/>
      <c r="F52" s="59"/>
      <c r="G52" s="59"/>
      <c r="H52" s="59"/>
      <c r="I52" s="60">
        <v>3918325.47</v>
      </c>
      <c r="J52" s="60"/>
      <c r="K52" s="60">
        <v>0</v>
      </c>
      <c r="L52" s="60">
        <v>0</v>
      </c>
      <c r="M52" s="60">
        <v>0</v>
      </c>
    </row>
    <row r="53" spans="1:16" x14ac:dyDescent="0.25">
      <c r="A53" s="10" t="s">
        <v>10</v>
      </c>
      <c r="B53" s="11"/>
      <c r="C53" s="11"/>
      <c r="D53" s="12"/>
      <c r="E53" s="12"/>
      <c r="F53" s="12"/>
      <c r="G53" s="12"/>
      <c r="H53" s="12"/>
      <c r="I53" s="30">
        <f>I54+I57+I59+I61+I65+I67+I69+I71</f>
        <v>752145912.57000005</v>
      </c>
      <c r="J53" s="30">
        <f t="shared" ref="J53:M53" si="2">J54+J57+J59+J61+J65+J67+J69+J71</f>
        <v>890459623.5200001</v>
      </c>
      <c r="K53" s="30">
        <f t="shared" si="2"/>
        <v>990156243.65999997</v>
      </c>
      <c r="L53" s="30">
        <f t="shared" si="2"/>
        <v>992025201.26999998</v>
      </c>
      <c r="M53" s="30">
        <f t="shared" si="2"/>
        <v>996416884.79999995</v>
      </c>
    </row>
    <row r="54" spans="1:16" s="9" customFormat="1" x14ac:dyDescent="0.25">
      <c r="A54" s="32" t="s">
        <v>22</v>
      </c>
      <c r="B54" s="33"/>
      <c r="C54" s="33"/>
      <c r="D54" s="34"/>
      <c r="E54" s="34"/>
      <c r="F54" s="34"/>
      <c r="G54" s="34"/>
      <c r="H54" s="34"/>
      <c r="I54" s="39">
        <f>SUM(I55:I56)</f>
        <v>268554368.88999999</v>
      </c>
      <c r="J54" s="39">
        <f t="shared" ref="J54:M54" si="3">SUM(J55:J56)</f>
        <v>300135755.63999999</v>
      </c>
      <c r="K54" s="39">
        <f t="shared" si="3"/>
        <v>325428117</v>
      </c>
      <c r="L54" s="39">
        <f t="shared" si="3"/>
        <v>327305435</v>
      </c>
      <c r="M54" s="39">
        <f t="shared" si="3"/>
        <v>329260678</v>
      </c>
    </row>
    <row r="55" spans="1:16" x14ac:dyDescent="0.25">
      <c r="A55" s="1" t="s">
        <v>68</v>
      </c>
      <c r="B55" s="1" t="s">
        <v>69</v>
      </c>
      <c r="C55" s="1" t="s">
        <v>49</v>
      </c>
      <c r="D55" s="19">
        <v>382598.5</v>
      </c>
      <c r="E55" s="19">
        <v>321446.5</v>
      </c>
      <c r="F55" s="19">
        <v>321446.5</v>
      </c>
      <c r="G55" s="19">
        <v>321446.5</v>
      </c>
      <c r="H55" s="19">
        <v>321446.5</v>
      </c>
      <c r="I55" s="31">
        <v>79675604.450000003</v>
      </c>
      <c r="J55" s="31">
        <v>75032727.030000001</v>
      </c>
      <c r="K55" s="31">
        <v>81357029.25</v>
      </c>
      <c r="L55" s="31">
        <v>81826358.75</v>
      </c>
      <c r="M55" s="31">
        <v>82315169.5</v>
      </c>
    </row>
    <row r="56" spans="1:16" x14ac:dyDescent="0.25">
      <c r="A56" s="1" t="s">
        <v>23</v>
      </c>
      <c r="B56" s="1" t="s">
        <v>69</v>
      </c>
      <c r="C56" s="1" t="s">
        <v>49</v>
      </c>
      <c r="D56" s="19">
        <v>990473.5</v>
      </c>
      <c r="E56" s="3">
        <v>979070.5</v>
      </c>
      <c r="F56" s="3">
        <v>979070.5</v>
      </c>
      <c r="G56" s="3">
        <v>979070.5</v>
      </c>
      <c r="H56" s="3">
        <v>979070.5</v>
      </c>
      <c r="I56" s="31">
        <v>188878764.44</v>
      </c>
      <c r="J56" s="31">
        <v>225103028.61000001</v>
      </c>
      <c r="K56" s="31">
        <v>244071087.75</v>
      </c>
      <c r="L56" s="31">
        <v>245479076.25</v>
      </c>
      <c r="M56" s="31">
        <v>246945508.5</v>
      </c>
    </row>
    <row r="57" spans="1:16" s="14" customFormat="1" x14ac:dyDescent="0.25">
      <c r="A57" s="35" t="s">
        <v>24</v>
      </c>
      <c r="B57" s="35"/>
      <c r="C57" s="35"/>
      <c r="D57" s="36"/>
      <c r="E57" s="36"/>
      <c r="F57" s="36"/>
      <c r="G57" s="36"/>
      <c r="H57" s="36"/>
      <c r="I57" s="40">
        <f t="shared" ref="I57:M57" si="4">I58</f>
        <v>119895555.36</v>
      </c>
      <c r="J57" s="40">
        <f t="shared" si="4"/>
        <v>147914367.83000001</v>
      </c>
      <c r="K57" s="41">
        <f t="shared" si="4"/>
        <v>168763884.66</v>
      </c>
      <c r="L57" s="41">
        <f t="shared" si="4"/>
        <v>167480628.27000001</v>
      </c>
      <c r="M57" s="41">
        <f t="shared" si="4"/>
        <v>166452759.80000001</v>
      </c>
    </row>
    <row r="58" spans="1:16" ht="58.5" customHeight="1" x14ac:dyDescent="0.25">
      <c r="A58" s="1" t="s">
        <v>25</v>
      </c>
      <c r="B58" s="1" t="s">
        <v>26</v>
      </c>
      <c r="C58" s="1" t="s">
        <v>27</v>
      </c>
      <c r="D58" s="3">
        <v>1154541</v>
      </c>
      <c r="E58" s="3">
        <v>1230820</v>
      </c>
      <c r="F58" s="3">
        <v>1257417</v>
      </c>
      <c r="G58" s="3">
        <v>1276744</v>
      </c>
      <c r="H58" s="3">
        <v>1276744</v>
      </c>
      <c r="I58" s="31">
        <v>119895555.36</v>
      </c>
      <c r="J58" s="31">
        <v>147914367.83000001</v>
      </c>
      <c r="K58" s="31">
        <v>168763884.66</v>
      </c>
      <c r="L58" s="31">
        <v>167480628.27000001</v>
      </c>
      <c r="M58" s="31">
        <v>166452759.80000001</v>
      </c>
    </row>
    <row r="59" spans="1:16" s="14" customFormat="1" x14ac:dyDescent="0.25">
      <c r="A59" s="35" t="s">
        <v>28</v>
      </c>
      <c r="B59" s="35"/>
      <c r="C59" s="35"/>
      <c r="D59" s="36"/>
      <c r="E59" s="36"/>
      <c r="F59" s="36"/>
      <c r="G59" s="36"/>
      <c r="H59" s="36"/>
      <c r="I59" s="40">
        <f t="shared" ref="I59:M59" si="5">I60</f>
        <v>84291117.959999993</v>
      </c>
      <c r="J59" s="40">
        <f t="shared" si="5"/>
        <v>96699610.689999998</v>
      </c>
      <c r="K59" s="41">
        <f t="shared" si="5"/>
        <v>110155303</v>
      </c>
      <c r="L59" s="41">
        <f t="shared" si="5"/>
        <v>110896304</v>
      </c>
      <c r="M59" s="41">
        <f t="shared" si="5"/>
        <v>111673947</v>
      </c>
    </row>
    <row r="60" spans="1:16" ht="44.25" customHeight="1" x14ac:dyDescent="0.25">
      <c r="A60" s="1" t="s">
        <v>29</v>
      </c>
      <c r="B60" s="1" t="s">
        <v>30</v>
      </c>
      <c r="C60" s="1" t="s">
        <v>15</v>
      </c>
      <c r="D60" s="3">
        <v>178603</v>
      </c>
      <c r="E60" s="3">
        <v>200000</v>
      </c>
      <c r="F60" s="3">
        <v>200000</v>
      </c>
      <c r="G60" s="3">
        <v>200000</v>
      </c>
      <c r="H60" s="3">
        <v>200000</v>
      </c>
      <c r="I60" s="31">
        <v>84291117.959999993</v>
      </c>
      <c r="J60" s="31">
        <v>96699610.689999998</v>
      </c>
      <c r="K60" s="31">
        <v>110155303</v>
      </c>
      <c r="L60" s="31">
        <v>110896304</v>
      </c>
      <c r="M60" s="31">
        <v>111673947</v>
      </c>
    </row>
    <row r="61" spans="1:16" s="14" customFormat="1" x14ac:dyDescent="0.25">
      <c r="A61" s="35" t="s">
        <v>31</v>
      </c>
      <c r="B61" s="35"/>
      <c r="C61" s="35"/>
      <c r="D61" s="36"/>
      <c r="E61" s="36"/>
      <c r="F61" s="36"/>
      <c r="G61" s="36"/>
      <c r="H61" s="36"/>
      <c r="I61" s="41">
        <f t="shared" ref="I61:M61" si="6">I62+I63+I64</f>
        <v>177731796.49000001</v>
      </c>
      <c r="J61" s="41">
        <f t="shared" si="6"/>
        <v>218495131.22999999</v>
      </c>
      <c r="K61" s="42">
        <f t="shared" si="6"/>
        <v>244354572.00000003</v>
      </c>
      <c r="L61" s="42">
        <f t="shared" si="6"/>
        <v>245699225.99999997</v>
      </c>
      <c r="M61" s="42">
        <f t="shared" si="6"/>
        <v>247055682.99999997</v>
      </c>
      <c r="N61" s="37"/>
      <c r="O61" s="37"/>
      <c r="P61" s="37"/>
    </row>
    <row r="62" spans="1:16" s="5" customFormat="1" x14ac:dyDescent="0.25">
      <c r="A62" s="1" t="s">
        <v>32</v>
      </c>
      <c r="B62" s="1" t="s">
        <v>16</v>
      </c>
      <c r="C62" s="1" t="s">
        <v>27</v>
      </c>
      <c r="D62" s="3">
        <v>5231</v>
      </c>
      <c r="E62" s="3">
        <v>4730</v>
      </c>
      <c r="F62" s="3">
        <v>4777</v>
      </c>
      <c r="G62" s="3">
        <v>4825</v>
      </c>
      <c r="H62" s="3">
        <v>4873</v>
      </c>
      <c r="I62" s="31">
        <v>53163772.490000002</v>
      </c>
      <c r="J62" s="31">
        <v>65495945.090000004</v>
      </c>
      <c r="K62" s="31">
        <v>72463822.540000007</v>
      </c>
      <c r="L62" s="31">
        <v>72872750.140000001</v>
      </c>
      <c r="M62" s="31">
        <v>73282805.739999995</v>
      </c>
    </row>
    <row r="63" spans="1:16" s="5" customFormat="1" ht="28.5" x14ac:dyDescent="0.25">
      <c r="A63" s="1" t="s">
        <v>33</v>
      </c>
      <c r="B63" s="1" t="s">
        <v>34</v>
      </c>
      <c r="C63" s="1" t="s">
        <v>27</v>
      </c>
      <c r="D63" s="3">
        <v>267</v>
      </c>
      <c r="E63" s="3">
        <v>270</v>
      </c>
      <c r="F63" s="3">
        <v>270</v>
      </c>
      <c r="G63" s="3">
        <v>270</v>
      </c>
      <c r="H63" s="3">
        <v>270</v>
      </c>
      <c r="I63" s="31">
        <v>124412259.34</v>
      </c>
      <c r="J63" s="31">
        <v>152823871.88</v>
      </c>
      <c r="K63" s="31">
        <v>171684466.80000001</v>
      </c>
      <c r="L63" s="31">
        <v>172620193.19999999</v>
      </c>
      <c r="M63" s="31">
        <v>173566594.59999999</v>
      </c>
    </row>
    <row r="64" spans="1:16" s="5" customFormat="1" x14ac:dyDescent="0.25">
      <c r="A64" s="1" t="s">
        <v>35</v>
      </c>
      <c r="B64" s="1" t="s">
        <v>36</v>
      </c>
      <c r="C64" s="1" t="s">
        <v>15</v>
      </c>
      <c r="D64" s="3">
        <v>4050</v>
      </c>
      <c r="E64" s="3">
        <v>4050</v>
      </c>
      <c r="F64" s="3">
        <v>4050</v>
      </c>
      <c r="G64" s="3">
        <v>4050</v>
      </c>
      <c r="H64" s="3">
        <v>4050</v>
      </c>
      <c r="I64" s="31">
        <v>155764.66</v>
      </c>
      <c r="J64" s="31">
        <v>175314.26</v>
      </c>
      <c r="K64" s="31">
        <v>206282.66</v>
      </c>
      <c r="L64" s="31">
        <v>206282.66</v>
      </c>
      <c r="M64" s="31">
        <v>206282.66</v>
      </c>
    </row>
    <row r="65" spans="1:13" s="14" customFormat="1" x14ac:dyDescent="0.25">
      <c r="A65" s="35" t="s">
        <v>37</v>
      </c>
      <c r="B65" s="35"/>
      <c r="C65" s="35"/>
      <c r="D65" s="36"/>
      <c r="E65" s="36"/>
      <c r="F65" s="36"/>
      <c r="G65" s="36"/>
      <c r="H65" s="36"/>
      <c r="I65" s="41">
        <f t="shared" ref="I65:M65" si="7">I66</f>
        <v>4373663.2300000004</v>
      </c>
      <c r="J65" s="41">
        <f t="shared" si="7"/>
        <v>5717474.75</v>
      </c>
      <c r="K65" s="41">
        <f t="shared" si="7"/>
        <v>6186034</v>
      </c>
      <c r="L65" s="41">
        <f t="shared" si="7"/>
        <v>6186034</v>
      </c>
      <c r="M65" s="41">
        <f t="shared" si="7"/>
        <v>6186034</v>
      </c>
    </row>
    <row r="66" spans="1:13" s="5" customFormat="1" ht="31.5" customHeight="1" x14ac:dyDescent="0.25">
      <c r="A66" s="16" t="s">
        <v>38</v>
      </c>
      <c r="B66" s="1" t="s">
        <v>39</v>
      </c>
      <c r="C66" s="1" t="s">
        <v>27</v>
      </c>
      <c r="D66" s="3">
        <v>44</v>
      </c>
      <c r="E66" s="3">
        <v>44</v>
      </c>
      <c r="F66" s="3">
        <v>44</v>
      </c>
      <c r="G66" s="3">
        <v>44</v>
      </c>
      <c r="H66" s="3">
        <v>44</v>
      </c>
      <c r="I66" s="31">
        <v>4373663.2300000004</v>
      </c>
      <c r="J66" s="31">
        <v>5717474.75</v>
      </c>
      <c r="K66" s="31">
        <v>6186034</v>
      </c>
      <c r="L66" s="31">
        <v>6186034</v>
      </c>
      <c r="M66" s="31">
        <v>6186034</v>
      </c>
    </row>
    <row r="67" spans="1:13" s="14" customFormat="1" x14ac:dyDescent="0.25">
      <c r="A67" s="35" t="s">
        <v>40</v>
      </c>
      <c r="B67" s="35"/>
      <c r="C67" s="35"/>
      <c r="D67" s="36"/>
      <c r="E67" s="36"/>
      <c r="F67" s="36"/>
      <c r="G67" s="36"/>
      <c r="H67" s="36"/>
      <c r="I67" s="39">
        <f>I68</f>
        <v>30805533.640000001</v>
      </c>
      <c r="J67" s="39">
        <f>J68</f>
        <v>40600333.719999999</v>
      </c>
      <c r="K67" s="40">
        <f t="shared" ref="K67:M67" si="8">K68</f>
        <v>44464841</v>
      </c>
      <c r="L67" s="40">
        <f t="shared" si="8"/>
        <v>44855511</v>
      </c>
      <c r="M67" s="40">
        <f t="shared" si="8"/>
        <v>45201806</v>
      </c>
    </row>
    <row r="68" spans="1:13" s="5" customFormat="1" ht="28.5" customHeight="1" x14ac:dyDescent="0.25">
      <c r="A68" s="1" t="s">
        <v>32</v>
      </c>
      <c r="B68" s="1" t="s">
        <v>16</v>
      </c>
      <c r="C68" s="1" t="s">
        <v>27</v>
      </c>
      <c r="D68" s="3">
        <v>1114</v>
      </c>
      <c r="E68" s="3">
        <v>1150</v>
      </c>
      <c r="F68" s="3">
        <v>1162</v>
      </c>
      <c r="G68" s="3">
        <v>1173</v>
      </c>
      <c r="H68" s="3">
        <v>1185</v>
      </c>
      <c r="I68" s="31">
        <v>30805533.640000001</v>
      </c>
      <c r="J68" s="31">
        <v>40600333.719999999</v>
      </c>
      <c r="K68" s="31">
        <v>44464841</v>
      </c>
      <c r="L68" s="31">
        <v>44855511</v>
      </c>
      <c r="M68" s="31">
        <v>45201806</v>
      </c>
    </row>
    <row r="69" spans="1:13" s="14" customFormat="1" x14ac:dyDescent="0.25">
      <c r="A69" s="35" t="s">
        <v>41</v>
      </c>
      <c r="B69" s="35"/>
      <c r="C69" s="35"/>
      <c r="D69" s="36"/>
      <c r="E69" s="36"/>
      <c r="F69" s="36"/>
      <c r="G69" s="36"/>
      <c r="H69" s="36"/>
      <c r="I69" s="40">
        <f t="shared" ref="I69:M69" si="9">I70</f>
        <v>10653253</v>
      </c>
      <c r="J69" s="40">
        <f t="shared" si="9"/>
        <v>12067415</v>
      </c>
      <c r="K69" s="40">
        <f t="shared" si="9"/>
        <v>12571102</v>
      </c>
      <c r="L69" s="40">
        <f t="shared" si="9"/>
        <v>11543000</v>
      </c>
      <c r="M69" s="40">
        <f t="shared" si="9"/>
        <v>12047317</v>
      </c>
    </row>
    <row r="70" spans="1:13" s="5" customFormat="1" ht="72" customHeight="1" x14ac:dyDescent="0.25">
      <c r="A70" s="16" t="s">
        <v>42</v>
      </c>
      <c r="B70" s="1" t="s">
        <v>43</v>
      </c>
      <c r="C70" s="1" t="s">
        <v>27</v>
      </c>
      <c r="D70" s="3">
        <v>2733</v>
      </c>
      <c r="E70" s="3">
        <v>2900</v>
      </c>
      <c r="F70" s="3">
        <v>2900</v>
      </c>
      <c r="G70" s="3">
        <v>2900</v>
      </c>
      <c r="H70" s="3">
        <v>2900</v>
      </c>
      <c r="I70" s="43">
        <v>10653253</v>
      </c>
      <c r="J70" s="43">
        <v>12067415</v>
      </c>
      <c r="K70" s="31">
        <v>12571102</v>
      </c>
      <c r="L70" s="31">
        <v>11543000</v>
      </c>
      <c r="M70" s="31">
        <v>12047317</v>
      </c>
    </row>
    <row r="71" spans="1:13" s="14" customFormat="1" ht="18" customHeight="1" x14ac:dyDescent="0.25">
      <c r="A71" s="38" t="s">
        <v>44</v>
      </c>
      <c r="B71" s="35"/>
      <c r="C71" s="35"/>
      <c r="D71" s="36"/>
      <c r="E71" s="36"/>
      <c r="F71" s="36"/>
      <c r="G71" s="36"/>
      <c r="H71" s="36"/>
      <c r="I71" s="40">
        <f t="shared" ref="I71:M71" si="10">I72</f>
        <v>55840624</v>
      </c>
      <c r="J71" s="40">
        <f t="shared" si="10"/>
        <v>68829534.659999996</v>
      </c>
      <c r="K71" s="40">
        <f t="shared" si="10"/>
        <v>78232390</v>
      </c>
      <c r="L71" s="40">
        <f t="shared" si="10"/>
        <v>78059063</v>
      </c>
      <c r="M71" s="40">
        <f t="shared" si="10"/>
        <v>78538660</v>
      </c>
    </row>
    <row r="72" spans="1:13" s="5" customFormat="1" ht="48.75" customHeight="1" x14ac:dyDescent="0.25">
      <c r="A72" s="16" t="s">
        <v>45</v>
      </c>
      <c r="B72" s="1" t="s">
        <v>46</v>
      </c>
      <c r="C72" s="1" t="s">
        <v>47</v>
      </c>
      <c r="D72" s="17" t="s">
        <v>48</v>
      </c>
      <c r="E72" s="17" t="s">
        <v>238</v>
      </c>
      <c r="F72" s="17" t="s">
        <v>238</v>
      </c>
      <c r="G72" s="17" t="s">
        <v>238</v>
      </c>
      <c r="H72" s="17" t="s">
        <v>238</v>
      </c>
      <c r="I72" s="31">
        <v>55840624</v>
      </c>
      <c r="J72" s="31">
        <v>68829534.659999996</v>
      </c>
      <c r="K72" s="31">
        <v>78232390</v>
      </c>
      <c r="L72" s="31">
        <v>78059063</v>
      </c>
      <c r="M72" s="31">
        <v>78538660</v>
      </c>
    </row>
    <row r="73" spans="1:13" s="14" customFormat="1" ht="28.5" x14ac:dyDescent="0.25">
      <c r="A73" s="10" t="s">
        <v>11</v>
      </c>
      <c r="B73" s="11"/>
      <c r="C73" s="11"/>
      <c r="D73" s="12"/>
      <c r="E73" s="12"/>
      <c r="F73" s="12" t="s">
        <v>70</v>
      </c>
      <c r="G73" s="12"/>
      <c r="H73" s="12"/>
      <c r="I73" s="30">
        <f>SUM(I74:I86)</f>
        <v>541335647.71000004</v>
      </c>
      <c r="J73" s="30">
        <f t="shared" ref="J73:M73" si="11">SUM(J74:J86)</f>
        <v>695436847.5</v>
      </c>
      <c r="K73" s="30">
        <f t="shared" si="11"/>
        <v>764399814.75999999</v>
      </c>
      <c r="L73" s="30">
        <f t="shared" si="11"/>
        <v>795889174.32999992</v>
      </c>
      <c r="M73" s="30">
        <f t="shared" si="11"/>
        <v>828676301.16000009</v>
      </c>
    </row>
    <row r="74" spans="1:13" ht="42.75" x14ac:dyDescent="0.25">
      <c r="A74" s="88" t="s">
        <v>245</v>
      </c>
      <c r="B74" s="67" t="s">
        <v>50</v>
      </c>
      <c r="C74" s="68" t="s">
        <v>65</v>
      </c>
      <c r="D74" s="69" t="s">
        <v>246</v>
      </c>
      <c r="E74" s="69" t="s">
        <v>247</v>
      </c>
      <c r="F74" s="69" t="s">
        <v>247</v>
      </c>
      <c r="G74" s="69" t="s">
        <v>247</v>
      </c>
      <c r="H74" s="69" t="s">
        <v>247</v>
      </c>
      <c r="I74" s="91">
        <v>491814140.70999998</v>
      </c>
      <c r="J74" s="94">
        <v>676178977.5</v>
      </c>
      <c r="K74" s="94">
        <v>727158025.01999998</v>
      </c>
      <c r="L74" s="94">
        <v>756971504.04999995</v>
      </c>
      <c r="M74" s="94">
        <v>788007335.72000003</v>
      </c>
    </row>
    <row r="75" spans="1:13" ht="72" customHeight="1" x14ac:dyDescent="0.25">
      <c r="A75" s="89"/>
      <c r="B75" s="67" t="s">
        <v>248</v>
      </c>
      <c r="C75" s="68" t="s">
        <v>66</v>
      </c>
      <c r="D75" s="70" t="s">
        <v>249</v>
      </c>
      <c r="E75" s="70" t="s">
        <v>250</v>
      </c>
      <c r="F75" s="70" t="s">
        <v>251</v>
      </c>
      <c r="G75" s="70" t="s">
        <v>252</v>
      </c>
      <c r="H75" s="70" t="s">
        <v>253</v>
      </c>
      <c r="I75" s="92"/>
      <c r="J75" s="95"/>
      <c r="K75" s="95"/>
      <c r="L75" s="95"/>
      <c r="M75" s="95"/>
    </row>
    <row r="76" spans="1:13" ht="33.75" customHeight="1" x14ac:dyDescent="0.25">
      <c r="A76" s="89"/>
      <c r="B76" s="67" t="s">
        <v>51</v>
      </c>
      <c r="C76" s="68" t="s">
        <v>13</v>
      </c>
      <c r="D76" s="69">
        <v>629</v>
      </c>
      <c r="E76" s="45">
        <v>647</v>
      </c>
      <c r="F76" s="45">
        <v>647</v>
      </c>
      <c r="G76" s="45">
        <v>647</v>
      </c>
      <c r="H76" s="45">
        <v>647</v>
      </c>
      <c r="I76" s="92"/>
      <c r="J76" s="95"/>
      <c r="K76" s="95"/>
      <c r="L76" s="95"/>
      <c r="M76" s="95"/>
    </row>
    <row r="77" spans="1:13" ht="27" customHeight="1" x14ac:dyDescent="0.25">
      <c r="A77" s="89"/>
      <c r="B77" s="67" t="s">
        <v>52</v>
      </c>
      <c r="C77" s="68" t="s">
        <v>13</v>
      </c>
      <c r="D77" s="69">
        <v>207</v>
      </c>
      <c r="E77" s="69">
        <v>322</v>
      </c>
      <c r="F77" s="69">
        <v>322</v>
      </c>
      <c r="G77" s="69">
        <v>322</v>
      </c>
      <c r="H77" s="69">
        <v>322</v>
      </c>
      <c r="I77" s="92"/>
      <c r="J77" s="95"/>
      <c r="K77" s="95"/>
      <c r="L77" s="95"/>
      <c r="M77" s="95"/>
    </row>
    <row r="78" spans="1:13" ht="26.25" customHeight="1" x14ac:dyDescent="0.25">
      <c r="A78" s="89"/>
      <c r="B78" s="67" t="s">
        <v>255</v>
      </c>
      <c r="C78" s="68" t="s">
        <v>13</v>
      </c>
      <c r="D78" s="69">
        <v>8545</v>
      </c>
      <c r="E78" s="69">
        <v>9145</v>
      </c>
      <c r="F78" s="69">
        <v>9145</v>
      </c>
      <c r="G78" s="69">
        <v>9145</v>
      </c>
      <c r="H78" s="69">
        <v>9145</v>
      </c>
      <c r="I78" s="92"/>
      <c r="J78" s="95"/>
      <c r="K78" s="95"/>
      <c r="L78" s="95"/>
      <c r="M78" s="95"/>
    </row>
    <row r="79" spans="1:13" ht="26.25" customHeight="1" x14ac:dyDescent="0.25">
      <c r="A79" s="90"/>
      <c r="B79" s="67" t="s">
        <v>53</v>
      </c>
      <c r="C79" s="68" t="s">
        <v>67</v>
      </c>
      <c r="D79" s="69">
        <v>38000</v>
      </c>
      <c r="E79" s="69">
        <v>38000</v>
      </c>
      <c r="F79" s="71">
        <v>38000</v>
      </c>
      <c r="G79" s="71">
        <v>38000</v>
      </c>
      <c r="H79" s="71">
        <v>38000</v>
      </c>
      <c r="I79" s="93"/>
      <c r="J79" s="96"/>
      <c r="K79" s="96"/>
      <c r="L79" s="96"/>
      <c r="M79" s="96"/>
    </row>
    <row r="80" spans="1:13" ht="27" customHeight="1" x14ac:dyDescent="0.25">
      <c r="A80" s="88" t="s">
        <v>54</v>
      </c>
      <c r="B80" s="67" t="s">
        <v>55</v>
      </c>
      <c r="C80" s="68" t="s">
        <v>56</v>
      </c>
      <c r="D80" s="72">
        <v>885.42499999999995</v>
      </c>
      <c r="E80" s="74">
        <v>0</v>
      </c>
      <c r="F80" s="74">
        <v>0</v>
      </c>
      <c r="G80" s="74">
        <v>0</v>
      </c>
      <c r="H80" s="74">
        <v>0</v>
      </c>
      <c r="I80" s="91">
        <v>31354968</v>
      </c>
      <c r="J80" s="94">
        <v>0</v>
      </c>
      <c r="K80" s="94">
        <v>0</v>
      </c>
      <c r="L80" s="94">
        <v>0</v>
      </c>
      <c r="M80" s="94">
        <v>0</v>
      </c>
    </row>
    <row r="81" spans="1:13" ht="23.25" customHeight="1" x14ac:dyDescent="0.25">
      <c r="A81" s="89"/>
      <c r="B81" s="67" t="s">
        <v>57</v>
      </c>
      <c r="C81" s="68" t="s">
        <v>13</v>
      </c>
      <c r="D81" s="69">
        <v>292</v>
      </c>
      <c r="E81" s="74">
        <v>0</v>
      </c>
      <c r="F81" s="74">
        <v>0</v>
      </c>
      <c r="G81" s="74">
        <v>0</v>
      </c>
      <c r="H81" s="74">
        <v>0</v>
      </c>
      <c r="I81" s="92"/>
      <c r="J81" s="95"/>
      <c r="K81" s="95"/>
      <c r="L81" s="95"/>
      <c r="M81" s="95"/>
    </row>
    <row r="82" spans="1:13" ht="25.5" customHeight="1" x14ac:dyDescent="0.25">
      <c r="A82" s="90"/>
      <c r="B82" s="67" t="s">
        <v>58</v>
      </c>
      <c r="C82" s="68" t="s">
        <v>13</v>
      </c>
      <c r="D82" s="69">
        <v>22764</v>
      </c>
      <c r="E82" s="74">
        <v>0</v>
      </c>
      <c r="F82" s="74">
        <v>0</v>
      </c>
      <c r="G82" s="74">
        <v>0</v>
      </c>
      <c r="H82" s="74">
        <v>0</v>
      </c>
      <c r="I82" s="93"/>
      <c r="J82" s="96"/>
      <c r="K82" s="96"/>
      <c r="L82" s="96"/>
      <c r="M82" s="96"/>
    </row>
    <row r="83" spans="1:13" ht="31.5" customHeight="1" x14ac:dyDescent="0.25">
      <c r="A83" s="67" t="s">
        <v>59</v>
      </c>
      <c r="B83" s="67" t="s">
        <v>60</v>
      </c>
      <c r="C83" s="68" t="s">
        <v>61</v>
      </c>
      <c r="D83" s="74">
        <v>1251.1099999999999</v>
      </c>
      <c r="E83" s="74">
        <v>1251.1099999999999</v>
      </c>
      <c r="F83" s="75">
        <v>1251.1099999999999</v>
      </c>
      <c r="G83" s="75">
        <v>1251.1099999999999</v>
      </c>
      <c r="H83" s="75">
        <v>1251.1099999999999</v>
      </c>
      <c r="I83" s="74">
        <v>6439707</v>
      </c>
      <c r="J83" s="75">
        <v>6826564</v>
      </c>
      <c r="K83" s="76">
        <v>6836881.1200000001</v>
      </c>
      <c r="L83" s="76">
        <v>7144540.7699999996</v>
      </c>
      <c r="M83" s="76">
        <v>7466045.0999999996</v>
      </c>
    </row>
    <row r="84" spans="1:13" ht="49.5" customHeight="1" x14ac:dyDescent="0.25">
      <c r="A84" s="67" t="s">
        <v>62</v>
      </c>
      <c r="B84" s="67" t="s">
        <v>60</v>
      </c>
      <c r="C84" s="68" t="s">
        <v>61</v>
      </c>
      <c r="D84" s="74">
        <v>730983</v>
      </c>
      <c r="E84" s="69">
        <v>731683</v>
      </c>
      <c r="F84" s="69">
        <v>731683</v>
      </c>
      <c r="G84" s="69">
        <v>731683</v>
      </c>
      <c r="H84" s="69">
        <v>731683</v>
      </c>
      <c r="I84" s="74">
        <v>11726832</v>
      </c>
      <c r="J84" s="75">
        <v>12431306</v>
      </c>
      <c r="K84" s="76">
        <v>12100484.17</v>
      </c>
      <c r="L84" s="76">
        <v>12645005.960000001</v>
      </c>
      <c r="M84" s="76">
        <v>13214031.23</v>
      </c>
    </row>
    <row r="85" spans="1:13" ht="49.5" customHeight="1" x14ac:dyDescent="0.25">
      <c r="A85" s="88" t="s">
        <v>256</v>
      </c>
      <c r="B85" s="67" t="s">
        <v>257</v>
      </c>
      <c r="C85" s="68" t="s">
        <v>254</v>
      </c>
      <c r="D85" s="73">
        <v>0</v>
      </c>
      <c r="E85" s="73">
        <v>0</v>
      </c>
      <c r="F85" s="69">
        <v>4000</v>
      </c>
      <c r="G85" s="69">
        <v>4000</v>
      </c>
      <c r="H85" s="69">
        <v>4000</v>
      </c>
      <c r="I85" s="99">
        <v>0</v>
      </c>
      <c r="J85" s="99">
        <v>0</v>
      </c>
      <c r="K85" s="97">
        <v>18304424.449999999</v>
      </c>
      <c r="L85" s="97">
        <v>19128123.550000001</v>
      </c>
      <c r="M85" s="97">
        <v>19988889.109999999</v>
      </c>
    </row>
    <row r="86" spans="1:13" ht="49.5" customHeight="1" x14ac:dyDescent="0.25">
      <c r="A86" s="90"/>
      <c r="B86" s="67" t="s">
        <v>60</v>
      </c>
      <c r="C86" s="68" t="s">
        <v>61</v>
      </c>
      <c r="D86" s="73">
        <v>0</v>
      </c>
      <c r="E86" s="73">
        <v>0</v>
      </c>
      <c r="F86" s="74">
        <v>50.16</v>
      </c>
      <c r="G86" s="74">
        <v>50.16</v>
      </c>
      <c r="H86" s="74">
        <v>50.16</v>
      </c>
      <c r="I86" s="99"/>
      <c r="J86" s="99"/>
      <c r="K86" s="98"/>
      <c r="L86" s="98"/>
      <c r="M86" s="98"/>
    </row>
    <row r="87" spans="1:13" s="77" customFormat="1" x14ac:dyDescent="0.25">
      <c r="A87" s="10" t="s">
        <v>258</v>
      </c>
      <c r="B87" s="11"/>
      <c r="C87" s="11"/>
      <c r="D87" s="12"/>
      <c r="E87" s="12"/>
      <c r="F87" s="12"/>
      <c r="G87" s="12"/>
      <c r="H87" s="12"/>
      <c r="I87" s="15">
        <f>I88</f>
        <v>0</v>
      </c>
      <c r="J87" s="15">
        <f t="shared" ref="J87:M87" si="12">J88</f>
        <v>0</v>
      </c>
      <c r="K87" s="15">
        <f>SUM(K88:K90)</f>
        <v>1982563.42</v>
      </c>
      <c r="L87" s="15">
        <f t="shared" ref="L87:M87" si="13">SUM(L88:L90)</f>
        <v>1915228.73</v>
      </c>
      <c r="M87" s="15">
        <f t="shared" si="13"/>
        <v>1915228.73</v>
      </c>
    </row>
    <row r="88" spans="1:13" s="9" customFormat="1" ht="28.5" x14ac:dyDescent="0.25">
      <c r="A88" s="44" t="s">
        <v>259</v>
      </c>
      <c r="B88" s="100" t="s">
        <v>234</v>
      </c>
      <c r="C88" s="44" t="s">
        <v>263</v>
      </c>
      <c r="D88" s="63">
        <v>0</v>
      </c>
      <c r="E88" s="63">
        <v>0</v>
      </c>
      <c r="F88" s="34">
        <v>225</v>
      </c>
      <c r="G88" s="34">
        <v>250</v>
      </c>
      <c r="H88" s="34">
        <v>250</v>
      </c>
      <c r="I88" s="61">
        <v>0</v>
      </c>
      <c r="J88" s="61">
        <v>0</v>
      </c>
      <c r="K88" s="62">
        <v>660854.47</v>
      </c>
      <c r="L88" s="62">
        <v>638409.57999999996</v>
      </c>
      <c r="M88" s="62">
        <v>638409.57999999996</v>
      </c>
    </row>
    <row r="89" spans="1:13" s="9" customFormat="1" ht="28.5" x14ac:dyDescent="0.25">
      <c r="A89" s="44" t="s">
        <v>260</v>
      </c>
      <c r="B89" s="100" t="s">
        <v>262</v>
      </c>
      <c r="C89" s="44" t="s">
        <v>264</v>
      </c>
      <c r="D89" s="63">
        <v>0</v>
      </c>
      <c r="E89" s="63">
        <v>0</v>
      </c>
      <c r="F89" s="34">
        <v>10</v>
      </c>
      <c r="G89" s="34">
        <v>105</v>
      </c>
      <c r="H89" s="34">
        <v>105</v>
      </c>
      <c r="I89" s="61">
        <v>0</v>
      </c>
      <c r="J89" s="61">
        <v>0</v>
      </c>
      <c r="K89" s="62">
        <v>660854.47</v>
      </c>
      <c r="L89" s="62">
        <v>638409.57999999996</v>
      </c>
      <c r="M89" s="62">
        <v>638409.57999999996</v>
      </c>
    </row>
    <row r="90" spans="1:13" s="9" customFormat="1" ht="28.5" x14ac:dyDescent="0.25">
      <c r="A90" s="44" t="s">
        <v>261</v>
      </c>
      <c r="B90" s="100" t="s">
        <v>262</v>
      </c>
      <c r="C90" s="44" t="s">
        <v>264</v>
      </c>
      <c r="D90" s="63">
        <v>0</v>
      </c>
      <c r="E90" s="63">
        <v>0</v>
      </c>
      <c r="F90" s="34">
        <v>105</v>
      </c>
      <c r="G90" s="34">
        <v>8</v>
      </c>
      <c r="H90" s="34">
        <v>8</v>
      </c>
      <c r="I90" s="61">
        <v>0</v>
      </c>
      <c r="J90" s="61">
        <v>0</v>
      </c>
      <c r="K90" s="62">
        <v>660854.48</v>
      </c>
      <c r="L90" s="62">
        <v>638409.56999999995</v>
      </c>
      <c r="M90" s="62">
        <v>638409.56999999995</v>
      </c>
    </row>
    <row r="91" spans="1:13" ht="28.5" x14ac:dyDescent="0.25">
      <c r="A91" s="10" t="s">
        <v>12</v>
      </c>
      <c r="B91" s="11"/>
      <c r="C91" s="11"/>
      <c r="D91" s="12"/>
      <c r="E91" s="12"/>
      <c r="F91" s="12"/>
      <c r="G91" s="12"/>
      <c r="H91" s="12"/>
      <c r="I91" s="15">
        <f>SUM(I92:I93)</f>
        <v>3282201.2699999996</v>
      </c>
      <c r="J91" s="15">
        <f t="shared" ref="J91:M91" si="14">SUM(J92:J93)</f>
        <v>4265143.13</v>
      </c>
      <c r="K91" s="15">
        <f t="shared" si="14"/>
        <v>4112447.23</v>
      </c>
      <c r="L91" s="15">
        <f t="shared" si="14"/>
        <v>4223536.3900000006</v>
      </c>
      <c r="M91" s="15">
        <f t="shared" si="14"/>
        <v>4393154.62</v>
      </c>
    </row>
    <row r="92" spans="1:13" ht="57" x14ac:dyDescent="0.25">
      <c r="A92" s="44" t="s">
        <v>20</v>
      </c>
      <c r="B92" s="1" t="s">
        <v>17</v>
      </c>
      <c r="C92" s="1" t="s">
        <v>13</v>
      </c>
      <c r="D92" s="3">
        <v>150</v>
      </c>
      <c r="E92" s="3">
        <v>150</v>
      </c>
      <c r="F92" s="3">
        <v>150</v>
      </c>
      <c r="G92" s="3">
        <v>150</v>
      </c>
      <c r="H92" s="3">
        <v>150</v>
      </c>
      <c r="I92" s="61">
        <v>2631051.5099999998</v>
      </c>
      <c r="J92" s="61">
        <v>3594062.97</v>
      </c>
      <c r="K92" s="62">
        <v>3444743.23</v>
      </c>
      <c r="L92" s="62">
        <v>3543332.39</v>
      </c>
      <c r="M92" s="62">
        <v>3699950.62</v>
      </c>
    </row>
    <row r="93" spans="1:13" ht="42.75" x14ac:dyDescent="0.25">
      <c r="A93" s="1" t="s">
        <v>21</v>
      </c>
      <c r="B93" s="1" t="s">
        <v>17</v>
      </c>
      <c r="C93" s="1" t="s">
        <v>13</v>
      </c>
      <c r="D93" s="3">
        <v>150</v>
      </c>
      <c r="E93" s="3">
        <v>150</v>
      </c>
      <c r="F93" s="3">
        <v>150</v>
      </c>
      <c r="G93" s="3">
        <v>150</v>
      </c>
      <c r="H93" s="3">
        <v>150</v>
      </c>
      <c r="I93" s="61">
        <v>651149.76</v>
      </c>
      <c r="J93" s="61">
        <v>671080.16</v>
      </c>
      <c r="K93" s="62">
        <v>667704</v>
      </c>
      <c r="L93" s="62">
        <v>680204</v>
      </c>
      <c r="M93" s="62">
        <v>693204</v>
      </c>
    </row>
    <row r="94" spans="1:13" s="14" customFormat="1" ht="28.5" x14ac:dyDescent="0.25">
      <c r="A94" s="10" t="s">
        <v>14</v>
      </c>
      <c r="B94" s="11"/>
      <c r="C94" s="11"/>
      <c r="D94" s="12"/>
      <c r="E94" s="12"/>
      <c r="F94" s="12"/>
      <c r="G94" s="12"/>
      <c r="H94" s="12"/>
      <c r="I94" s="13">
        <f>SUM(I95:I198)</f>
        <v>316560151.35000002</v>
      </c>
      <c r="J94" s="13">
        <f>SUM(J95:J198)</f>
        <v>380380477.18899983</v>
      </c>
      <c r="K94" s="13">
        <f>SUM(K95:K198)</f>
        <v>442914226.14999998</v>
      </c>
      <c r="L94" s="13">
        <f>SUM(L95:L198)</f>
        <v>434956106.21999997</v>
      </c>
      <c r="M94" s="13">
        <f>SUM(M95:M198)</f>
        <v>435456106.21999997</v>
      </c>
    </row>
    <row r="95" spans="1:13" ht="42.75" x14ac:dyDescent="0.25">
      <c r="A95" s="20" t="s">
        <v>71</v>
      </c>
      <c r="B95" s="21" t="s">
        <v>72</v>
      </c>
      <c r="C95" s="21" t="s">
        <v>15</v>
      </c>
      <c r="D95" s="8">
        <v>205</v>
      </c>
      <c r="E95" s="8">
        <v>189</v>
      </c>
      <c r="F95" s="8">
        <v>190</v>
      </c>
      <c r="G95" s="8">
        <v>190</v>
      </c>
      <c r="H95" s="8">
        <v>190</v>
      </c>
      <c r="I95" s="22">
        <v>6594918.0700000003</v>
      </c>
      <c r="J95" s="22">
        <v>7166344.4800000004</v>
      </c>
      <c r="K95" s="23">
        <v>8010173.1400000006</v>
      </c>
      <c r="L95" s="23">
        <v>8010173.1400000006</v>
      </c>
      <c r="M95" s="23">
        <v>8010173.1400000006</v>
      </c>
    </row>
    <row r="96" spans="1:13" ht="42.75" x14ac:dyDescent="0.25">
      <c r="A96" s="20" t="s">
        <v>73</v>
      </c>
      <c r="B96" s="21" t="s">
        <v>72</v>
      </c>
      <c r="C96" s="21" t="s">
        <v>15</v>
      </c>
      <c r="D96" s="8">
        <v>187</v>
      </c>
      <c r="E96" s="8">
        <v>183</v>
      </c>
      <c r="F96" s="8">
        <v>186</v>
      </c>
      <c r="G96" s="8">
        <v>186</v>
      </c>
      <c r="H96" s="8">
        <v>186</v>
      </c>
      <c r="I96" s="22">
        <v>8578685.4100000001</v>
      </c>
      <c r="J96" s="22">
        <v>10229118.08</v>
      </c>
      <c r="K96" s="22">
        <v>11193594.02</v>
      </c>
      <c r="L96" s="22">
        <v>11193594.02</v>
      </c>
      <c r="M96" s="22">
        <v>11193594.02</v>
      </c>
    </row>
    <row r="97" spans="1:13" ht="42.75" x14ac:dyDescent="0.25">
      <c r="A97" s="20" t="s">
        <v>74</v>
      </c>
      <c r="B97" s="21" t="s">
        <v>72</v>
      </c>
      <c r="C97" s="21" t="s">
        <v>15</v>
      </c>
      <c r="D97" s="8">
        <v>46</v>
      </c>
      <c r="E97" s="8">
        <v>31</v>
      </c>
      <c r="F97" s="8">
        <v>36</v>
      </c>
      <c r="G97" s="8">
        <v>36</v>
      </c>
      <c r="H97" s="8">
        <v>36</v>
      </c>
      <c r="I97" s="23">
        <v>3221224.42</v>
      </c>
      <c r="J97" s="23">
        <v>2666885.2199999997</v>
      </c>
      <c r="K97" s="23">
        <v>3762976.9</v>
      </c>
      <c r="L97" s="23">
        <v>3762976.9</v>
      </c>
      <c r="M97" s="23">
        <v>3762976.9</v>
      </c>
    </row>
    <row r="98" spans="1:13" ht="42.75" x14ac:dyDescent="0.25">
      <c r="A98" s="20" t="s">
        <v>75</v>
      </c>
      <c r="B98" s="21" t="s">
        <v>72</v>
      </c>
      <c r="C98" s="21" t="s">
        <v>15</v>
      </c>
      <c r="D98" s="8">
        <v>2</v>
      </c>
      <c r="E98" s="8">
        <v>2</v>
      </c>
      <c r="F98" s="8">
        <v>3</v>
      </c>
      <c r="G98" s="8">
        <v>3</v>
      </c>
      <c r="H98" s="8">
        <v>3</v>
      </c>
      <c r="I98" s="24">
        <v>689409.36</v>
      </c>
      <c r="J98" s="24">
        <v>836631.31</v>
      </c>
      <c r="K98" s="24">
        <v>1395782.98</v>
      </c>
      <c r="L98" s="24">
        <v>1395782.98</v>
      </c>
      <c r="M98" s="24">
        <v>1395782.98</v>
      </c>
    </row>
    <row r="99" spans="1:13" ht="42.75" x14ac:dyDescent="0.25">
      <c r="A99" s="20" t="s">
        <v>76</v>
      </c>
      <c r="B99" s="21" t="s">
        <v>72</v>
      </c>
      <c r="C99" s="21" t="s">
        <v>15</v>
      </c>
      <c r="D99" s="8">
        <v>147</v>
      </c>
      <c r="E99" s="8">
        <v>165</v>
      </c>
      <c r="F99" s="8">
        <v>168</v>
      </c>
      <c r="G99" s="8">
        <v>168</v>
      </c>
      <c r="H99" s="8">
        <v>168</v>
      </c>
      <c r="I99" s="23">
        <v>4763796.6100000003</v>
      </c>
      <c r="J99" s="23">
        <v>6131505.54</v>
      </c>
      <c r="K99" s="23">
        <v>7285557.8499999996</v>
      </c>
      <c r="L99" s="23">
        <v>7285557.8499999996</v>
      </c>
      <c r="M99" s="23">
        <v>7285557.8499999996</v>
      </c>
    </row>
    <row r="100" spans="1:13" ht="42.75" x14ac:dyDescent="0.25">
      <c r="A100" s="20" t="s">
        <v>77</v>
      </c>
      <c r="B100" s="21" t="s">
        <v>72</v>
      </c>
      <c r="C100" s="21" t="s">
        <v>15</v>
      </c>
      <c r="D100" s="8">
        <v>77</v>
      </c>
      <c r="E100" s="8">
        <v>49</v>
      </c>
      <c r="F100" s="8">
        <v>55</v>
      </c>
      <c r="G100" s="8">
        <v>55</v>
      </c>
      <c r="H100" s="8">
        <v>55</v>
      </c>
      <c r="I100" s="23">
        <v>3493973.06</v>
      </c>
      <c r="J100" s="23">
        <v>2206897.1</v>
      </c>
      <c r="K100" s="23">
        <v>3346841.5</v>
      </c>
      <c r="L100" s="23">
        <v>3346841.5</v>
      </c>
      <c r="M100" s="23">
        <v>3346841.5</v>
      </c>
    </row>
    <row r="101" spans="1:13" ht="42.75" x14ac:dyDescent="0.25">
      <c r="A101" s="20" t="s">
        <v>78</v>
      </c>
      <c r="B101" s="21" t="s">
        <v>72</v>
      </c>
      <c r="C101" s="21" t="s">
        <v>15</v>
      </c>
      <c r="D101" s="8">
        <v>28</v>
      </c>
      <c r="E101" s="8">
        <v>21</v>
      </c>
      <c r="F101" s="8">
        <v>27</v>
      </c>
      <c r="G101" s="8">
        <v>27</v>
      </c>
      <c r="H101" s="8">
        <v>27</v>
      </c>
      <c r="I101" s="22">
        <v>1542587.33</v>
      </c>
      <c r="J101" s="22">
        <v>1372764.9</v>
      </c>
      <c r="K101" s="22">
        <v>2661472.41</v>
      </c>
      <c r="L101" s="22">
        <v>2661472.41</v>
      </c>
      <c r="M101" s="22">
        <v>2661472.41</v>
      </c>
    </row>
    <row r="102" spans="1:13" ht="42.75" x14ac:dyDescent="0.25">
      <c r="A102" s="20" t="s">
        <v>79</v>
      </c>
      <c r="B102" s="21" t="s">
        <v>72</v>
      </c>
      <c r="C102" s="21" t="s">
        <v>15</v>
      </c>
      <c r="D102" s="8">
        <v>0</v>
      </c>
      <c r="E102" s="8">
        <v>0</v>
      </c>
      <c r="F102" s="8">
        <v>1</v>
      </c>
      <c r="G102" s="8">
        <v>1</v>
      </c>
      <c r="H102" s="8">
        <v>1</v>
      </c>
      <c r="I102" s="22">
        <v>0</v>
      </c>
      <c r="J102" s="22">
        <v>0</v>
      </c>
      <c r="K102" s="23">
        <v>70818.600000000006</v>
      </c>
      <c r="L102" s="23">
        <v>70818.600000000006</v>
      </c>
      <c r="M102" s="23">
        <v>70818.600000000006</v>
      </c>
    </row>
    <row r="103" spans="1:13" ht="42.75" x14ac:dyDescent="0.25">
      <c r="A103" s="21" t="s">
        <v>80</v>
      </c>
      <c r="B103" s="21" t="s">
        <v>72</v>
      </c>
      <c r="C103" s="21" t="s">
        <v>15</v>
      </c>
      <c r="D103" s="8">
        <v>142</v>
      </c>
      <c r="E103" s="8">
        <v>223</v>
      </c>
      <c r="F103" s="8">
        <v>230</v>
      </c>
      <c r="G103" s="8">
        <v>230</v>
      </c>
      <c r="H103" s="8">
        <v>230</v>
      </c>
      <c r="I103" s="22">
        <v>5446062.3799999999</v>
      </c>
      <c r="J103" s="22">
        <v>6250954.5290000001</v>
      </c>
      <c r="K103" s="23">
        <v>7719990.2199999997</v>
      </c>
      <c r="L103" s="23">
        <v>7719990.2199999997</v>
      </c>
      <c r="M103" s="23">
        <v>7719990.2199999997</v>
      </c>
    </row>
    <row r="104" spans="1:13" ht="42.75" x14ac:dyDescent="0.25">
      <c r="A104" s="21" t="s">
        <v>81</v>
      </c>
      <c r="B104" s="21" t="s">
        <v>72</v>
      </c>
      <c r="C104" s="21" t="s">
        <v>15</v>
      </c>
      <c r="D104" s="8">
        <v>123</v>
      </c>
      <c r="E104" s="8">
        <v>77</v>
      </c>
      <c r="F104" s="8">
        <v>90</v>
      </c>
      <c r="G104" s="8">
        <v>90</v>
      </c>
      <c r="H104" s="8">
        <v>90</v>
      </c>
      <c r="I104" s="22">
        <v>5876987.7300000004</v>
      </c>
      <c r="J104" s="22">
        <v>3961185.98</v>
      </c>
      <c r="K104" s="22">
        <v>5156115.92</v>
      </c>
      <c r="L104" s="22">
        <v>5156115.92</v>
      </c>
      <c r="M104" s="22">
        <v>5156115.92</v>
      </c>
    </row>
    <row r="105" spans="1:13" ht="42.75" x14ac:dyDescent="0.25">
      <c r="A105" s="21" t="s">
        <v>244</v>
      </c>
      <c r="B105" s="21" t="s">
        <v>72</v>
      </c>
      <c r="C105" s="21" t="s">
        <v>15</v>
      </c>
      <c r="D105" s="8">
        <v>0</v>
      </c>
      <c r="E105" s="8">
        <v>45</v>
      </c>
      <c r="F105" s="8">
        <v>50</v>
      </c>
      <c r="G105" s="8">
        <v>50</v>
      </c>
      <c r="H105" s="8">
        <v>50</v>
      </c>
      <c r="I105" s="22">
        <v>0</v>
      </c>
      <c r="J105" s="22">
        <v>163276.65</v>
      </c>
      <c r="K105" s="22">
        <v>319512.65000000002</v>
      </c>
      <c r="L105" s="22">
        <v>319512.65000000002</v>
      </c>
      <c r="M105" s="22">
        <v>319512.65000000002</v>
      </c>
    </row>
    <row r="106" spans="1:13" ht="42.75" x14ac:dyDescent="0.25">
      <c r="A106" s="21" t="s">
        <v>82</v>
      </c>
      <c r="B106" s="21" t="s">
        <v>72</v>
      </c>
      <c r="C106" s="21" t="s">
        <v>15</v>
      </c>
      <c r="D106" s="8">
        <v>28</v>
      </c>
      <c r="E106" s="8">
        <v>24</v>
      </c>
      <c r="F106" s="8">
        <v>25</v>
      </c>
      <c r="G106" s="8">
        <v>25</v>
      </c>
      <c r="H106" s="8">
        <v>25</v>
      </c>
      <c r="I106" s="22">
        <v>2255293.7599999998</v>
      </c>
      <c r="J106" s="22">
        <v>1967962.6</v>
      </c>
      <c r="K106" s="22">
        <v>3206757.02</v>
      </c>
      <c r="L106" s="22">
        <v>3206757.02</v>
      </c>
      <c r="M106" s="22">
        <v>3206757.02</v>
      </c>
    </row>
    <row r="107" spans="1:13" ht="42.75" x14ac:dyDescent="0.25">
      <c r="A107" s="21" t="s">
        <v>83</v>
      </c>
      <c r="B107" s="21" t="s">
        <v>72</v>
      </c>
      <c r="C107" s="21" t="s">
        <v>15</v>
      </c>
      <c r="D107" s="8">
        <v>13</v>
      </c>
      <c r="E107" s="8">
        <v>13</v>
      </c>
      <c r="F107" s="8">
        <v>15</v>
      </c>
      <c r="G107" s="8">
        <v>15</v>
      </c>
      <c r="H107" s="8">
        <v>15</v>
      </c>
      <c r="I107" s="22">
        <v>3028323.54</v>
      </c>
      <c r="J107" s="22">
        <v>3519357.65</v>
      </c>
      <c r="K107" s="23">
        <v>4540964.33</v>
      </c>
      <c r="L107" s="23">
        <v>4540964.33</v>
      </c>
      <c r="M107" s="23">
        <v>4540964.33</v>
      </c>
    </row>
    <row r="108" spans="1:13" ht="42.75" x14ac:dyDescent="0.25">
      <c r="A108" s="21" t="s">
        <v>84</v>
      </c>
      <c r="B108" s="21" t="s">
        <v>72</v>
      </c>
      <c r="C108" s="21" t="s">
        <v>15</v>
      </c>
      <c r="D108" s="8">
        <v>95</v>
      </c>
      <c r="E108" s="8">
        <v>69</v>
      </c>
      <c r="F108" s="8">
        <v>76</v>
      </c>
      <c r="G108" s="8">
        <v>76</v>
      </c>
      <c r="H108" s="8">
        <v>76</v>
      </c>
      <c r="I108" s="22">
        <v>2753393.25</v>
      </c>
      <c r="J108" s="22">
        <v>2329721.31</v>
      </c>
      <c r="K108" s="23">
        <v>3584596.9</v>
      </c>
      <c r="L108" s="23">
        <v>3584596.9</v>
      </c>
      <c r="M108" s="23">
        <v>3584596.9</v>
      </c>
    </row>
    <row r="109" spans="1:13" ht="42.75" x14ac:dyDescent="0.25">
      <c r="A109" s="21" t="s">
        <v>85</v>
      </c>
      <c r="B109" s="21" t="s">
        <v>72</v>
      </c>
      <c r="C109" s="21" t="s">
        <v>15</v>
      </c>
      <c r="D109" s="8">
        <v>87</v>
      </c>
      <c r="E109" s="8">
        <v>59</v>
      </c>
      <c r="F109" s="8">
        <v>75</v>
      </c>
      <c r="G109" s="8">
        <v>75</v>
      </c>
      <c r="H109" s="8">
        <v>75</v>
      </c>
      <c r="I109" s="22">
        <v>5229592.16</v>
      </c>
      <c r="J109" s="22">
        <v>4172927.87</v>
      </c>
      <c r="K109" s="22">
        <v>5188261.63</v>
      </c>
      <c r="L109" s="22">
        <v>5188261.63</v>
      </c>
      <c r="M109" s="22">
        <v>5188261.63</v>
      </c>
    </row>
    <row r="110" spans="1:13" ht="42.75" x14ac:dyDescent="0.25">
      <c r="A110" s="21" t="s">
        <v>86</v>
      </c>
      <c r="B110" s="21" t="s">
        <v>72</v>
      </c>
      <c r="C110" s="21" t="s">
        <v>15</v>
      </c>
      <c r="D110" s="8">
        <v>13</v>
      </c>
      <c r="E110" s="8">
        <v>18</v>
      </c>
      <c r="F110" s="8">
        <v>25</v>
      </c>
      <c r="G110" s="8">
        <v>25</v>
      </c>
      <c r="H110" s="8">
        <v>25</v>
      </c>
      <c r="I110" s="22">
        <v>1815806.19</v>
      </c>
      <c r="J110" s="22">
        <v>2982811.3</v>
      </c>
      <c r="K110" s="23">
        <v>4322399.9000000004</v>
      </c>
      <c r="L110" s="23">
        <v>4322399.9000000004</v>
      </c>
      <c r="M110" s="23">
        <v>4322399.9000000004</v>
      </c>
    </row>
    <row r="111" spans="1:13" ht="42.75" x14ac:dyDescent="0.25">
      <c r="A111" s="21" t="s">
        <v>87</v>
      </c>
      <c r="B111" s="21" t="s">
        <v>72</v>
      </c>
      <c r="C111" s="21" t="s">
        <v>15</v>
      </c>
      <c r="D111" s="8">
        <v>0</v>
      </c>
      <c r="E111" s="8">
        <v>0</v>
      </c>
      <c r="F111" s="8">
        <v>0</v>
      </c>
      <c r="G111" s="8">
        <v>0</v>
      </c>
      <c r="H111" s="8">
        <v>0</v>
      </c>
      <c r="I111" s="22">
        <v>0</v>
      </c>
      <c r="J111" s="22">
        <v>0</v>
      </c>
      <c r="K111" s="22">
        <v>0</v>
      </c>
      <c r="L111" s="22">
        <v>0</v>
      </c>
      <c r="M111" s="22">
        <v>0</v>
      </c>
    </row>
    <row r="112" spans="1:13" ht="42.75" x14ac:dyDescent="0.25">
      <c r="A112" s="21" t="s">
        <v>88</v>
      </c>
      <c r="B112" s="21" t="s">
        <v>72</v>
      </c>
      <c r="C112" s="21" t="s">
        <v>15</v>
      </c>
      <c r="D112" s="8">
        <v>282</v>
      </c>
      <c r="E112" s="8">
        <v>321</v>
      </c>
      <c r="F112" s="8">
        <v>326</v>
      </c>
      <c r="G112" s="8">
        <v>326</v>
      </c>
      <c r="H112" s="8">
        <v>326</v>
      </c>
      <c r="I112" s="22">
        <v>5772739.9400000004</v>
      </c>
      <c r="J112" s="22">
        <v>7581090.3799999999</v>
      </c>
      <c r="K112" s="23">
        <v>8938170.2699999996</v>
      </c>
      <c r="L112" s="23">
        <v>8938170.2699999996</v>
      </c>
      <c r="M112" s="23">
        <v>8938170.2699999996</v>
      </c>
    </row>
    <row r="113" spans="1:13" ht="42.75" x14ac:dyDescent="0.25">
      <c r="A113" s="21" t="s">
        <v>89</v>
      </c>
      <c r="B113" s="21" t="s">
        <v>72</v>
      </c>
      <c r="C113" s="21" t="s">
        <v>15</v>
      </c>
      <c r="D113" s="8">
        <v>281</v>
      </c>
      <c r="E113" s="8">
        <v>256</v>
      </c>
      <c r="F113" s="8">
        <v>258</v>
      </c>
      <c r="G113" s="8">
        <v>258</v>
      </c>
      <c r="H113" s="8">
        <v>258</v>
      </c>
      <c r="I113" s="22">
        <v>21753180.780000001</v>
      </c>
      <c r="J113" s="22">
        <v>23277112.32</v>
      </c>
      <c r="K113" s="23">
        <v>23909704.960000001</v>
      </c>
      <c r="L113" s="23">
        <v>22809704.960000001</v>
      </c>
      <c r="M113" s="23">
        <v>22809704.960000001</v>
      </c>
    </row>
    <row r="114" spans="1:13" ht="42.75" x14ac:dyDescent="0.25">
      <c r="A114" s="21" t="s">
        <v>90</v>
      </c>
      <c r="B114" s="21" t="s">
        <v>72</v>
      </c>
      <c r="C114" s="21" t="s">
        <v>15</v>
      </c>
      <c r="D114" s="8">
        <v>28</v>
      </c>
      <c r="E114" s="8">
        <v>31</v>
      </c>
      <c r="F114" s="8">
        <v>33</v>
      </c>
      <c r="G114" s="8">
        <v>33</v>
      </c>
      <c r="H114" s="8">
        <v>33</v>
      </c>
      <c r="I114" s="22">
        <v>9346626.1400000006</v>
      </c>
      <c r="J114" s="22">
        <v>12577191.439999999</v>
      </c>
      <c r="K114" s="23">
        <v>13815919.01</v>
      </c>
      <c r="L114" s="23">
        <v>13815919.01</v>
      </c>
      <c r="M114" s="23">
        <v>13815919.01</v>
      </c>
    </row>
    <row r="115" spans="1:13" ht="42.75" x14ac:dyDescent="0.25">
      <c r="A115" s="21" t="s">
        <v>91</v>
      </c>
      <c r="B115" s="21" t="s">
        <v>72</v>
      </c>
      <c r="C115" s="21" t="s">
        <v>15</v>
      </c>
      <c r="D115" s="8">
        <v>3</v>
      </c>
      <c r="E115" s="8">
        <v>3</v>
      </c>
      <c r="F115" s="8">
        <v>3</v>
      </c>
      <c r="G115" s="8">
        <v>3</v>
      </c>
      <c r="H115" s="8">
        <v>3</v>
      </c>
      <c r="I115" s="22">
        <v>345504.05</v>
      </c>
      <c r="J115" s="22">
        <v>345504.05</v>
      </c>
      <c r="K115" s="22">
        <v>345504.05</v>
      </c>
      <c r="L115" s="22">
        <v>345504.05</v>
      </c>
      <c r="M115" s="22">
        <v>345504.05</v>
      </c>
    </row>
    <row r="116" spans="1:13" ht="42.75" x14ac:dyDescent="0.25">
      <c r="A116" s="21" t="s">
        <v>92</v>
      </c>
      <c r="B116" s="21" t="s">
        <v>72</v>
      </c>
      <c r="C116" s="21" t="s">
        <v>15</v>
      </c>
      <c r="D116" s="8">
        <v>211</v>
      </c>
      <c r="E116" s="8">
        <v>180</v>
      </c>
      <c r="F116" s="8">
        <v>185</v>
      </c>
      <c r="G116" s="8">
        <v>185</v>
      </c>
      <c r="H116" s="8">
        <v>185</v>
      </c>
      <c r="I116" s="22">
        <v>3274934.88</v>
      </c>
      <c r="J116" s="22">
        <v>3290686.88</v>
      </c>
      <c r="K116" s="23">
        <v>3691546.83</v>
      </c>
      <c r="L116" s="23">
        <v>2491546.83</v>
      </c>
      <c r="M116" s="23">
        <v>2491546.83</v>
      </c>
    </row>
    <row r="117" spans="1:13" ht="42.75" x14ac:dyDescent="0.25">
      <c r="A117" s="21" t="s">
        <v>93</v>
      </c>
      <c r="B117" s="21" t="s">
        <v>72</v>
      </c>
      <c r="C117" s="21" t="s">
        <v>15</v>
      </c>
      <c r="D117" s="8">
        <v>134</v>
      </c>
      <c r="E117" s="8">
        <v>121</v>
      </c>
      <c r="F117" s="8">
        <v>136</v>
      </c>
      <c r="G117" s="8">
        <v>136</v>
      </c>
      <c r="H117" s="8">
        <v>136</v>
      </c>
      <c r="I117" s="22">
        <v>4850860.8</v>
      </c>
      <c r="J117" s="22">
        <v>3418402.2</v>
      </c>
      <c r="K117" s="23">
        <v>5074249.12</v>
      </c>
      <c r="L117" s="23">
        <v>5074249.12</v>
      </c>
      <c r="M117" s="23">
        <v>5074249.12</v>
      </c>
    </row>
    <row r="118" spans="1:13" ht="42.75" x14ac:dyDescent="0.25">
      <c r="A118" s="21" t="s">
        <v>94</v>
      </c>
      <c r="B118" s="21" t="s">
        <v>72</v>
      </c>
      <c r="C118" s="21" t="s">
        <v>15</v>
      </c>
      <c r="D118" s="8">
        <v>16</v>
      </c>
      <c r="E118" s="8">
        <v>6</v>
      </c>
      <c r="F118" s="8">
        <v>18</v>
      </c>
      <c r="G118" s="8">
        <v>18</v>
      </c>
      <c r="H118" s="8">
        <v>18</v>
      </c>
      <c r="I118" s="22">
        <v>679895.84</v>
      </c>
      <c r="J118" s="22">
        <v>287828.94</v>
      </c>
      <c r="K118" s="23">
        <v>941629.23</v>
      </c>
      <c r="L118" s="23">
        <v>941629.23</v>
      </c>
      <c r="M118" s="23">
        <v>941629.23</v>
      </c>
    </row>
    <row r="119" spans="1:13" ht="42.75" x14ac:dyDescent="0.25">
      <c r="A119" s="21" t="s">
        <v>95</v>
      </c>
      <c r="B119" s="21" t="s">
        <v>72</v>
      </c>
      <c r="C119" s="21" t="s">
        <v>15</v>
      </c>
      <c r="D119" s="8">
        <v>0</v>
      </c>
      <c r="E119" s="8">
        <v>0</v>
      </c>
      <c r="F119" s="8">
        <v>0</v>
      </c>
      <c r="G119" s="8">
        <v>0</v>
      </c>
      <c r="H119" s="8">
        <v>0</v>
      </c>
      <c r="I119" s="22">
        <v>0</v>
      </c>
      <c r="J119" s="22">
        <v>0</v>
      </c>
      <c r="K119" s="22">
        <v>0</v>
      </c>
      <c r="L119" s="22">
        <v>0</v>
      </c>
      <c r="M119" s="22">
        <v>0</v>
      </c>
    </row>
    <row r="120" spans="1:13" ht="42.75" x14ac:dyDescent="0.25">
      <c r="A120" s="21" t="s">
        <v>96</v>
      </c>
      <c r="B120" s="21" t="s">
        <v>72</v>
      </c>
      <c r="C120" s="21" t="s">
        <v>15</v>
      </c>
      <c r="D120" s="8">
        <v>0</v>
      </c>
      <c r="E120" s="8">
        <v>0</v>
      </c>
      <c r="F120" s="8">
        <v>0</v>
      </c>
      <c r="G120" s="8">
        <v>0</v>
      </c>
      <c r="H120" s="8">
        <v>0</v>
      </c>
      <c r="I120" s="22">
        <v>0</v>
      </c>
      <c r="J120" s="22">
        <v>0</v>
      </c>
      <c r="K120" s="22">
        <v>0</v>
      </c>
      <c r="L120" s="22">
        <v>0</v>
      </c>
      <c r="M120" s="22">
        <v>0</v>
      </c>
    </row>
    <row r="121" spans="1:13" ht="42.75" x14ac:dyDescent="0.25">
      <c r="A121" s="21" t="s">
        <v>97</v>
      </c>
      <c r="B121" s="21" t="s">
        <v>72</v>
      </c>
      <c r="C121" s="21" t="s">
        <v>15</v>
      </c>
      <c r="D121" s="8">
        <v>0</v>
      </c>
      <c r="E121" s="8">
        <v>31</v>
      </c>
      <c r="F121" s="8">
        <v>32</v>
      </c>
      <c r="G121" s="8">
        <v>32</v>
      </c>
      <c r="H121" s="8">
        <v>32</v>
      </c>
      <c r="I121" s="22">
        <v>0</v>
      </c>
      <c r="J121" s="22">
        <v>1133635.96</v>
      </c>
      <c r="K121" s="22">
        <v>2060834.1</v>
      </c>
      <c r="L121" s="22">
        <v>2060834.1</v>
      </c>
      <c r="M121" s="22">
        <v>2060834.1</v>
      </c>
    </row>
    <row r="122" spans="1:13" ht="42.75" x14ac:dyDescent="0.25">
      <c r="A122" s="21" t="s">
        <v>98</v>
      </c>
      <c r="B122" s="21" t="s">
        <v>72</v>
      </c>
      <c r="C122" s="21" t="s">
        <v>15</v>
      </c>
      <c r="D122" s="8">
        <v>107</v>
      </c>
      <c r="E122" s="8">
        <v>92</v>
      </c>
      <c r="F122" s="8">
        <v>110</v>
      </c>
      <c r="G122" s="8">
        <v>110</v>
      </c>
      <c r="H122" s="8">
        <v>110</v>
      </c>
      <c r="I122" s="22">
        <v>4672677.95</v>
      </c>
      <c r="J122" s="22">
        <v>4123865.87</v>
      </c>
      <c r="K122" s="23">
        <v>5145310.24</v>
      </c>
      <c r="L122" s="23">
        <v>5145310.24</v>
      </c>
      <c r="M122" s="23">
        <v>5145310.24</v>
      </c>
    </row>
    <row r="123" spans="1:13" ht="42.75" x14ac:dyDescent="0.25">
      <c r="A123" s="21" t="s">
        <v>99</v>
      </c>
      <c r="B123" s="21" t="s">
        <v>72</v>
      </c>
      <c r="C123" s="21" t="s">
        <v>15</v>
      </c>
      <c r="D123" s="8">
        <v>322</v>
      </c>
      <c r="E123" s="8">
        <v>358</v>
      </c>
      <c r="F123" s="8">
        <v>360</v>
      </c>
      <c r="G123" s="8">
        <v>360</v>
      </c>
      <c r="H123" s="8">
        <v>360</v>
      </c>
      <c r="I123" s="22">
        <v>7861416.2699999996</v>
      </c>
      <c r="J123" s="22">
        <v>8281556.3299999991</v>
      </c>
      <c r="K123" s="23">
        <v>8766668.5999999996</v>
      </c>
      <c r="L123" s="23">
        <v>8766668.5999999996</v>
      </c>
      <c r="M123" s="23">
        <v>8766668.5999999996</v>
      </c>
    </row>
    <row r="124" spans="1:13" ht="42.75" x14ac:dyDescent="0.25">
      <c r="A124" s="21" t="s">
        <v>100</v>
      </c>
      <c r="B124" s="21" t="s">
        <v>72</v>
      </c>
      <c r="C124" s="21" t="s">
        <v>15</v>
      </c>
      <c r="D124" s="8">
        <v>394</v>
      </c>
      <c r="E124" s="8">
        <v>395</v>
      </c>
      <c r="F124" s="8">
        <v>400</v>
      </c>
      <c r="G124" s="8">
        <v>400</v>
      </c>
      <c r="H124" s="8">
        <v>400</v>
      </c>
      <c r="I124" s="22">
        <v>13973294.220000001</v>
      </c>
      <c r="J124" s="22">
        <v>14457021.91</v>
      </c>
      <c r="K124" s="23">
        <v>17968647.41</v>
      </c>
      <c r="L124" s="23">
        <v>17968647.41</v>
      </c>
      <c r="M124" s="23">
        <v>17968647.41</v>
      </c>
    </row>
    <row r="125" spans="1:13" ht="42.75" x14ac:dyDescent="0.25">
      <c r="A125" s="21" t="s">
        <v>101</v>
      </c>
      <c r="B125" s="21" t="s">
        <v>72</v>
      </c>
      <c r="C125" s="21" t="s">
        <v>15</v>
      </c>
      <c r="D125" s="8">
        <v>6</v>
      </c>
      <c r="E125" s="8">
        <v>10</v>
      </c>
      <c r="F125" s="8">
        <v>15</v>
      </c>
      <c r="G125" s="8">
        <v>15</v>
      </c>
      <c r="H125" s="8">
        <v>15</v>
      </c>
      <c r="I125" s="22">
        <v>412737.92</v>
      </c>
      <c r="J125" s="22">
        <v>1107576.8599999999</v>
      </c>
      <c r="K125" s="23">
        <v>2185184.4300000002</v>
      </c>
      <c r="L125" s="23">
        <v>2185184.4300000002</v>
      </c>
      <c r="M125" s="23">
        <v>2185184.4300000002</v>
      </c>
    </row>
    <row r="126" spans="1:13" ht="42.75" x14ac:dyDescent="0.25">
      <c r="A126" s="21" t="s">
        <v>102</v>
      </c>
      <c r="B126" s="21" t="s">
        <v>72</v>
      </c>
      <c r="C126" s="21" t="s">
        <v>15</v>
      </c>
      <c r="D126" s="8">
        <v>14</v>
      </c>
      <c r="E126" s="8">
        <v>50</v>
      </c>
      <c r="F126" s="8">
        <v>56</v>
      </c>
      <c r="G126" s="8">
        <v>56</v>
      </c>
      <c r="H126" s="8">
        <v>56</v>
      </c>
      <c r="I126" s="22">
        <v>82767.5</v>
      </c>
      <c r="J126" s="22">
        <v>675834.26</v>
      </c>
      <c r="K126" s="23">
        <v>1590624</v>
      </c>
      <c r="L126" s="23">
        <v>1590624</v>
      </c>
      <c r="M126" s="23">
        <v>1590624</v>
      </c>
    </row>
    <row r="127" spans="1:13" ht="42.75" x14ac:dyDescent="0.25">
      <c r="A127" s="21" t="s">
        <v>103</v>
      </c>
      <c r="B127" s="21" t="s">
        <v>72</v>
      </c>
      <c r="C127" s="21" t="s">
        <v>15</v>
      </c>
      <c r="D127" s="8">
        <v>100</v>
      </c>
      <c r="E127" s="8">
        <v>115</v>
      </c>
      <c r="F127" s="8">
        <v>120</v>
      </c>
      <c r="G127" s="8">
        <v>120</v>
      </c>
      <c r="H127" s="8">
        <v>120</v>
      </c>
      <c r="I127" s="22">
        <v>2255826</v>
      </c>
      <c r="J127" s="22">
        <v>3120828.14</v>
      </c>
      <c r="K127" s="23">
        <v>3920911.5</v>
      </c>
      <c r="L127" s="23">
        <v>3920911.5</v>
      </c>
      <c r="M127" s="23">
        <v>3920911.5</v>
      </c>
    </row>
    <row r="128" spans="1:13" ht="42.75" x14ac:dyDescent="0.25">
      <c r="A128" s="21" t="s">
        <v>104</v>
      </c>
      <c r="B128" s="21" t="s">
        <v>72</v>
      </c>
      <c r="C128" s="21" t="s">
        <v>15</v>
      </c>
      <c r="D128" s="8">
        <v>88</v>
      </c>
      <c r="E128" s="8">
        <v>80</v>
      </c>
      <c r="F128" s="8">
        <v>90</v>
      </c>
      <c r="G128" s="8">
        <v>90</v>
      </c>
      <c r="H128" s="8">
        <v>90</v>
      </c>
      <c r="I128" s="22">
        <v>2788407.92</v>
      </c>
      <c r="J128" s="22">
        <v>3753573.44</v>
      </c>
      <c r="K128" s="23">
        <v>4389082.4000000004</v>
      </c>
      <c r="L128" s="23">
        <v>4389082.4000000004</v>
      </c>
      <c r="M128" s="23">
        <v>4389082.4000000004</v>
      </c>
    </row>
    <row r="129" spans="1:13" ht="42.75" x14ac:dyDescent="0.25">
      <c r="A129" s="21" t="s">
        <v>105</v>
      </c>
      <c r="B129" s="21" t="s">
        <v>72</v>
      </c>
      <c r="C129" s="21" t="s">
        <v>15</v>
      </c>
      <c r="D129" s="8">
        <v>6</v>
      </c>
      <c r="E129" s="8">
        <v>6</v>
      </c>
      <c r="F129" s="8">
        <v>6</v>
      </c>
      <c r="G129" s="8">
        <v>6</v>
      </c>
      <c r="H129" s="8">
        <v>6</v>
      </c>
      <c r="I129" s="22">
        <v>391823.84</v>
      </c>
      <c r="J129" s="22">
        <v>391823.84</v>
      </c>
      <c r="K129" s="22">
        <v>391823.84</v>
      </c>
      <c r="L129" s="22">
        <v>391823.84</v>
      </c>
      <c r="M129" s="22">
        <v>391823.84</v>
      </c>
    </row>
    <row r="130" spans="1:13" ht="42.75" x14ac:dyDescent="0.25">
      <c r="A130" s="21" t="s">
        <v>106</v>
      </c>
      <c r="B130" s="21" t="s">
        <v>72</v>
      </c>
      <c r="C130" s="21" t="s">
        <v>15</v>
      </c>
      <c r="D130" s="8">
        <v>216</v>
      </c>
      <c r="E130" s="8">
        <v>163</v>
      </c>
      <c r="F130" s="8">
        <v>170</v>
      </c>
      <c r="G130" s="8">
        <v>165</v>
      </c>
      <c r="H130" s="8">
        <v>165</v>
      </c>
      <c r="I130" s="22">
        <v>4596221.1000000006</v>
      </c>
      <c r="J130" s="22">
        <v>3731187.27</v>
      </c>
      <c r="K130" s="23">
        <v>4411097.55</v>
      </c>
      <c r="L130" s="23">
        <v>3431097.55</v>
      </c>
      <c r="M130" s="23">
        <v>3431097.55</v>
      </c>
    </row>
    <row r="131" spans="1:13" ht="42.75" x14ac:dyDescent="0.25">
      <c r="A131" s="21" t="s">
        <v>107</v>
      </c>
      <c r="B131" s="21" t="s">
        <v>72</v>
      </c>
      <c r="C131" s="21" t="s">
        <v>15</v>
      </c>
      <c r="D131" s="8">
        <v>89</v>
      </c>
      <c r="E131" s="8">
        <v>89</v>
      </c>
      <c r="F131" s="8">
        <v>92</v>
      </c>
      <c r="G131" s="8">
        <v>92</v>
      </c>
      <c r="H131" s="8">
        <v>92</v>
      </c>
      <c r="I131" s="22">
        <v>2665824.86</v>
      </c>
      <c r="J131" s="22">
        <v>3026039.15</v>
      </c>
      <c r="K131" s="23">
        <v>4301052.95</v>
      </c>
      <c r="L131" s="23">
        <v>4301052.95</v>
      </c>
      <c r="M131" s="23">
        <v>4301052.95</v>
      </c>
    </row>
    <row r="132" spans="1:13" ht="42.75" x14ac:dyDescent="0.25">
      <c r="A132" s="21" t="s">
        <v>108</v>
      </c>
      <c r="B132" s="21" t="s">
        <v>72</v>
      </c>
      <c r="C132" s="21" t="s">
        <v>15</v>
      </c>
      <c r="D132" s="8">
        <v>6</v>
      </c>
      <c r="E132" s="8">
        <v>7</v>
      </c>
      <c r="F132" s="8">
        <v>9</v>
      </c>
      <c r="G132" s="8">
        <v>9</v>
      </c>
      <c r="H132" s="8">
        <v>9</v>
      </c>
      <c r="I132" s="22">
        <v>498343.82</v>
      </c>
      <c r="J132" s="22">
        <v>622649.52</v>
      </c>
      <c r="K132" s="23">
        <v>890568</v>
      </c>
      <c r="L132" s="23">
        <v>890568</v>
      </c>
      <c r="M132" s="23">
        <v>890568</v>
      </c>
    </row>
    <row r="133" spans="1:13" ht="42.75" x14ac:dyDescent="0.25">
      <c r="A133" s="21" t="s">
        <v>109</v>
      </c>
      <c r="B133" s="21" t="s">
        <v>72</v>
      </c>
      <c r="C133" s="21" t="s">
        <v>15</v>
      </c>
      <c r="D133" s="8">
        <v>25</v>
      </c>
      <c r="E133" s="8">
        <v>30</v>
      </c>
      <c r="F133" s="8">
        <v>35</v>
      </c>
      <c r="G133" s="8">
        <v>35</v>
      </c>
      <c r="H133" s="8">
        <v>35</v>
      </c>
      <c r="I133" s="22">
        <v>607119</v>
      </c>
      <c r="J133" s="22">
        <v>641496.93000000005</v>
      </c>
      <c r="K133" s="23">
        <v>1249385.53</v>
      </c>
      <c r="L133" s="23">
        <v>1249385.53</v>
      </c>
      <c r="M133" s="23">
        <v>1249385.53</v>
      </c>
    </row>
    <row r="134" spans="1:13" ht="42.75" x14ac:dyDescent="0.25">
      <c r="A134" s="21" t="s">
        <v>110</v>
      </c>
      <c r="B134" s="21" t="s">
        <v>72</v>
      </c>
      <c r="C134" s="21" t="s">
        <v>15</v>
      </c>
      <c r="D134" s="8">
        <v>52</v>
      </c>
      <c r="E134" s="8">
        <v>50</v>
      </c>
      <c r="F134" s="8">
        <v>56</v>
      </c>
      <c r="G134" s="8">
        <v>56</v>
      </c>
      <c r="H134" s="8">
        <v>56</v>
      </c>
      <c r="I134" s="22">
        <v>1762211.08</v>
      </c>
      <c r="J134" s="22">
        <v>1994195.38</v>
      </c>
      <c r="K134" s="23">
        <v>2725763.84</v>
      </c>
      <c r="L134" s="23">
        <v>2725763.84</v>
      </c>
      <c r="M134" s="23">
        <v>2725763.84</v>
      </c>
    </row>
    <row r="135" spans="1:13" ht="42.75" x14ac:dyDescent="0.25">
      <c r="A135" s="21" t="s">
        <v>111</v>
      </c>
      <c r="B135" s="21" t="s">
        <v>72</v>
      </c>
      <c r="C135" s="21" t="s">
        <v>15</v>
      </c>
      <c r="D135" s="8">
        <v>27</v>
      </c>
      <c r="E135" s="8">
        <v>26</v>
      </c>
      <c r="F135" s="8">
        <v>30</v>
      </c>
      <c r="G135" s="8">
        <v>30</v>
      </c>
      <c r="H135" s="8">
        <v>30</v>
      </c>
      <c r="I135" s="22">
        <v>585417.77</v>
      </c>
      <c r="J135" s="22">
        <v>795367.12</v>
      </c>
      <c r="K135" s="23">
        <v>1584424.9</v>
      </c>
      <c r="L135" s="23">
        <v>1584424.9</v>
      </c>
      <c r="M135" s="23">
        <v>1584424.9</v>
      </c>
    </row>
    <row r="136" spans="1:13" ht="42.75" x14ac:dyDescent="0.25">
      <c r="A136" s="21" t="s">
        <v>112</v>
      </c>
      <c r="B136" s="21" t="s">
        <v>72</v>
      </c>
      <c r="C136" s="21" t="s">
        <v>15</v>
      </c>
      <c r="D136" s="8">
        <v>44</v>
      </c>
      <c r="E136" s="8">
        <v>45</v>
      </c>
      <c r="F136" s="8">
        <v>46</v>
      </c>
      <c r="G136" s="8">
        <v>46</v>
      </c>
      <c r="H136" s="8">
        <v>46</v>
      </c>
      <c r="I136" s="22">
        <v>1286983.6000000001</v>
      </c>
      <c r="J136" s="22">
        <v>1338277.74</v>
      </c>
      <c r="K136" s="23">
        <v>1971200.72</v>
      </c>
      <c r="L136" s="23">
        <v>1971200.72</v>
      </c>
      <c r="M136" s="23">
        <v>1971200.72</v>
      </c>
    </row>
    <row r="137" spans="1:13" ht="42.75" x14ac:dyDescent="0.25">
      <c r="A137" s="21" t="s">
        <v>113</v>
      </c>
      <c r="B137" s="21" t="s">
        <v>72</v>
      </c>
      <c r="C137" s="21" t="s">
        <v>15</v>
      </c>
      <c r="D137" s="8">
        <v>24</v>
      </c>
      <c r="E137" s="8">
        <v>25</v>
      </c>
      <c r="F137" s="8">
        <v>27</v>
      </c>
      <c r="G137" s="8">
        <v>27</v>
      </c>
      <c r="H137" s="8">
        <v>27</v>
      </c>
      <c r="I137" s="22">
        <v>509773.04</v>
      </c>
      <c r="J137" s="22">
        <v>560640.94999999995</v>
      </c>
      <c r="K137" s="23">
        <v>1329689</v>
      </c>
      <c r="L137" s="23">
        <v>1329689</v>
      </c>
      <c r="M137" s="23">
        <v>1329689</v>
      </c>
    </row>
    <row r="138" spans="1:13" ht="42.75" x14ac:dyDescent="0.25">
      <c r="A138" s="21" t="s">
        <v>114</v>
      </c>
      <c r="B138" s="21" t="s">
        <v>72</v>
      </c>
      <c r="C138" s="21" t="s">
        <v>15</v>
      </c>
      <c r="D138" s="8">
        <v>20</v>
      </c>
      <c r="E138" s="8">
        <v>22</v>
      </c>
      <c r="F138" s="8">
        <v>26</v>
      </c>
      <c r="G138" s="8">
        <v>26</v>
      </c>
      <c r="H138" s="8">
        <v>26</v>
      </c>
      <c r="I138" s="22">
        <v>553005.80000000005</v>
      </c>
      <c r="J138" s="22">
        <v>1121569.17</v>
      </c>
      <c r="K138" s="23">
        <v>1646091.27</v>
      </c>
      <c r="L138" s="23">
        <v>1646091.27</v>
      </c>
      <c r="M138" s="23">
        <v>1646091.27</v>
      </c>
    </row>
    <row r="139" spans="1:13" ht="42.75" x14ac:dyDescent="0.25">
      <c r="A139" s="21" t="s">
        <v>115</v>
      </c>
      <c r="B139" s="21" t="s">
        <v>72</v>
      </c>
      <c r="C139" s="21" t="s">
        <v>15</v>
      </c>
      <c r="D139" s="8">
        <v>64</v>
      </c>
      <c r="E139" s="8">
        <v>65</v>
      </c>
      <c r="F139" s="8">
        <v>68</v>
      </c>
      <c r="G139" s="8">
        <v>68</v>
      </c>
      <c r="H139" s="8">
        <v>68</v>
      </c>
      <c r="I139" s="22">
        <v>3334055.04</v>
      </c>
      <c r="J139" s="22">
        <v>3799651.59</v>
      </c>
      <c r="K139" s="23">
        <v>4050418.09</v>
      </c>
      <c r="L139" s="23">
        <v>4050418.09</v>
      </c>
      <c r="M139" s="23">
        <v>4050418.09</v>
      </c>
    </row>
    <row r="140" spans="1:13" ht="42.75" x14ac:dyDescent="0.25">
      <c r="A140" s="21" t="s">
        <v>116</v>
      </c>
      <c r="B140" s="21" t="s">
        <v>72</v>
      </c>
      <c r="C140" s="21" t="s">
        <v>15</v>
      </c>
      <c r="D140" s="8">
        <v>65</v>
      </c>
      <c r="E140" s="8">
        <v>67</v>
      </c>
      <c r="F140" s="8">
        <v>73</v>
      </c>
      <c r="G140" s="8">
        <v>73</v>
      </c>
      <c r="H140" s="8">
        <v>73</v>
      </c>
      <c r="I140" s="22">
        <v>3972774.9</v>
      </c>
      <c r="J140" s="22">
        <v>4545508.07</v>
      </c>
      <c r="K140" s="23">
        <v>4778791.91</v>
      </c>
      <c r="L140" s="23">
        <v>4778791.91</v>
      </c>
      <c r="M140" s="23">
        <v>4778791.91</v>
      </c>
    </row>
    <row r="141" spans="1:13" ht="42.75" x14ac:dyDescent="0.25">
      <c r="A141" s="21" t="s">
        <v>117</v>
      </c>
      <c r="B141" s="21" t="s">
        <v>72</v>
      </c>
      <c r="C141" s="21" t="s">
        <v>15</v>
      </c>
      <c r="D141" s="8">
        <v>3</v>
      </c>
      <c r="E141" s="8">
        <v>2</v>
      </c>
      <c r="F141" s="8">
        <v>4</v>
      </c>
      <c r="G141" s="8">
        <v>4</v>
      </c>
      <c r="H141" s="8">
        <v>4</v>
      </c>
      <c r="I141" s="22">
        <v>173820.38</v>
      </c>
      <c r="J141" s="22">
        <v>135686.81</v>
      </c>
      <c r="K141" s="22">
        <v>183820.38</v>
      </c>
      <c r="L141" s="22">
        <v>183820.38</v>
      </c>
      <c r="M141" s="22">
        <v>183820.38</v>
      </c>
    </row>
    <row r="142" spans="1:13" ht="42.75" x14ac:dyDescent="0.25">
      <c r="A142" s="21" t="s">
        <v>118</v>
      </c>
      <c r="B142" s="21" t="s">
        <v>72</v>
      </c>
      <c r="C142" s="21" t="s">
        <v>15</v>
      </c>
      <c r="D142" s="8">
        <v>1</v>
      </c>
      <c r="E142" s="8">
        <v>1</v>
      </c>
      <c r="F142" s="8">
        <v>1</v>
      </c>
      <c r="G142" s="8">
        <v>1</v>
      </c>
      <c r="H142" s="8">
        <v>1</v>
      </c>
      <c r="I142" s="22">
        <v>61884.14</v>
      </c>
      <c r="J142" s="22">
        <v>66097.17</v>
      </c>
      <c r="K142" s="23">
        <v>59870.54</v>
      </c>
      <c r="L142" s="23">
        <v>59870.54</v>
      </c>
      <c r="M142" s="23">
        <v>59870.54</v>
      </c>
    </row>
    <row r="143" spans="1:13" ht="42.75" x14ac:dyDescent="0.25">
      <c r="A143" s="21" t="s">
        <v>119</v>
      </c>
      <c r="B143" s="21" t="s">
        <v>72</v>
      </c>
      <c r="C143" s="21" t="s">
        <v>15</v>
      </c>
      <c r="D143" s="8">
        <v>105</v>
      </c>
      <c r="E143" s="8">
        <v>103</v>
      </c>
      <c r="F143" s="8">
        <v>110</v>
      </c>
      <c r="G143" s="8">
        <v>110</v>
      </c>
      <c r="H143" s="8">
        <v>110</v>
      </c>
      <c r="I143" s="22">
        <v>3201312.63</v>
      </c>
      <c r="J143" s="22">
        <v>3715179.62</v>
      </c>
      <c r="K143" s="23">
        <v>4957659</v>
      </c>
      <c r="L143" s="23">
        <v>4957659</v>
      </c>
      <c r="M143" s="23">
        <v>4957659</v>
      </c>
    </row>
    <row r="144" spans="1:13" ht="42.75" x14ac:dyDescent="0.25">
      <c r="A144" s="21" t="s">
        <v>120</v>
      </c>
      <c r="B144" s="21" t="s">
        <v>72</v>
      </c>
      <c r="C144" s="21" t="s">
        <v>15</v>
      </c>
      <c r="D144" s="8">
        <v>10</v>
      </c>
      <c r="E144" s="8">
        <v>15</v>
      </c>
      <c r="F144" s="8">
        <v>20</v>
      </c>
      <c r="G144" s="8">
        <v>20</v>
      </c>
      <c r="H144" s="8">
        <v>20</v>
      </c>
      <c r="I144" s="22">
        <v>487091.76</v>
      </c>
      <c r="J144" s="22">
        <v>677430.18</v>
      </c>
      <c r="K144" s="23">
        <v>1502480.75</v>
      </c>
      <c r="L144" s="23">
        <v>1502480.75</v>
      </c>
      <c r="M144" s="23">
        <v>1502480.75</v>
      </c>
    </row>
    <row r="145" spans="1:13" ht="42.75" x14ac:dyDescent="0.25">
      <c r="A145" s="21" t="s">
        <v>121</v>
      </c>
      <c r="B145" s="21" t="s">
        <v>72</v>
      </c>
      <c r="C145" s="21" t="s">
        <v>15</v>
      </c>
      <c r="D145" s="8">
        <v>75</v>
      </c>
      <c r="E145" s="8">
        <v>80</v>
      </c>
      <c r="F145" s="8">
        <v>94</v>
      </c>
      <c r="G145" s="8">
        <v>94</v>
      </c>
      <c r="H145" s="8">
        <v>94</v>
      </c>
      <c r="I145" s="22">
        <v>2329521.96</v>
      </c>
      <c r="J145" s="22">
        <v>2544958.7200000002</v>
      </c>
      <c r="K145" s="23">
        <v>3863645.5</v>
      </c>
      <c r="L145" s="23">
        <v>3863645.5</v>
      </c>
      <c r="M145" s="23">
        <v>3863645.5</v>
      </c>
    </row>
    <row r="146" spans="1:13" ht="42.75" x14ac:dyDescent="0.25">
      <c r="A146" s="21" t="s">
        <v>122</v>
      </c>
      <c r="B146" s="21" t="s">
        <v>72</v>
      </c>
      <c r="C146" s="21" t="s">
        <v>15</v>
      </c>
      <c r="D146" s="8">
        <v>32</v>
      </c>
      <c r="E146" s="8">
        <v>42</v>
      </c>
      <c r="F146" s="8">
        <v>45</v>
      </c>
      <c r="G146" s="8">
        <v>45</v>
      </c>
      <c r="H146" s="8">
        <v>45</v>
      </c>
      <c r="I146" s="22">
        <v>1320471.06</v>
      </c>
      <c r="J146" s="22">
        <v>2180224.91</v>
      </c>
      <c r="K146" s="23">
        <v>3618823.04</v>
      </c>
      <c r="L146" s="23">
        <v>3618823.04</v>
      </c>
      <c r="M146" s="23">
        <v>3618823.04</v>
      </c>
    </row>
    <row r="147" spans="1:13" ht="42.75" x14ac:dyDescent="0.25">
      <c r="A147" s="21" t="s">
        <v>123</v>
      </c>
      <c r="B147" s="21" t="s">
        <v>72</v>
      </c>
      <c r="C147" s="21" t="s">
        <v>15</v>
      </c>
      <c r="D147" s="8">
        <v>30</v>
      </c>
      <c r="E147" s="8">
        <v>70</v>
      </c>
      <c r="F147" s="8">
        <v>35</v>
      </c>
      <c r="G147" s="8">
        <v>35</v>
      </c>
      <c r="H147" s="8">
        <v>35</v>
      </c>
      <c r="I147" s="22">
        <v>253764.9</v>
      </c>
      <c r="J147" s="22">
        <v>1348963.68</v>
      </c>
      <c r="K147" s="23">
        <v>624960</v>
      </c>
      <c r="L147" s="23">
        <v>624960</v>
      </c>
      <c r="M147" s="23">
        <v>624960</v>
      </c>
    </row>
    <row r="148" spans="1:13" ht="42.75" x14ac:dyDescent="0.25">
      <c r="A148" s="21" t="s">
        <v>124</v>
      </c>
      <c r="B148" s="21" t="s">
        <v>72</v>
      </c>
      <c r="C148" s="21" t="s">
        <v>15</v>
      </c>
      <c r="D148" s="8">
        <v>15</v>
      </c>
      <c r="E148" s="8">
        <v>14</v>
      </c>
      <c r="F148" s="8">
        <v>17</v>
      </c>
      <c r="G148" s="8">
        <v>17</v>
      </c>
      <c r="H148" s="8">
        <v>17</v>
      </c>
      <c r="I148" s="22">
        <v>412030.35</v>
      </c>
      <c r="J148" s="22">
        <v>493401.79</v>
      </c>
      <c r="K148" s="23">
        <v>1095678.82</v>
      </c>
      <c r="L148" s="23">
        <v>1095678.82</v>
      </c>
      <c r="M148" s="23">
        <v>1095678.82</v>
      </c>
    </row>
    <row r="149" spans="1:13" ht="42.75" x14ac:dyDescent="0.25">
      <c r="A149" s="21" t="s">
        <v>125</v>
      </c>
      <c r="B149" s="21" t="s">
        <v>72</v>
      </c>
      <c r="C149" s="21" t="s">
        <v>15</v>
      </c>
      <c r="D149" s="8">
        <v>12</v>
      </c>
      <c r="E149" s="8">
        <v>15</v>
      </c>
      <c r="F149" s="8">
        <v>17</v>
      </c>
      <c r="G149" s="8">
        <v>17</v>
      </c>
      <c r="H149" s="8">
        <v>17</v>
      </c>
      <c r="I149" s="22">
        <v>422220</v>
      </c>
      <c r="J149" s="22">
        <v>557778.35</v>
      </c>
      <c r="K149" s="23">
        <v>1259737.6000000001</v>
      </c>
      <c r="L149" s="23">
        <v>1259737.6000000001</v>
      </c>
      <c r="M149" s="23">
        <v>1259737.6000000001</v>
      </c>
    </row>
    <row r="150" spans="1:13" ht="42.75" x14ac:dyDescent="0.25">
      <c r="A150" s="21" t="s">
        <v>126</v>
      </c>
      <c r="B150" s="21" t="s">
        <v>72</v>
      </c>
      <c r="C150" s="21" t="s">
        <v>15</v>
      </c>
      <c r="D150" s="8">
        <v>6</v>
      </c>
      <c r="E150" s="8">
        <v>7</v>
      </c>
      <c r="F150" s="8">
        <v>8</v>
      </c>
      <c r="G150" s="8">
        <v>8</v>
      </c>
      <c r="H150" s="8">
        <v>8</v>
      </c>
      <c r="I150" s="22">
        <v>846849.84</v>
      </c>
      <c r="J150" s="22">
        <v>934815.42</v>
      </c>
      <c r="K150" s="23">
        <v>935797.68</v>
      </c>
      <c r="L150" s="23">
        <v>935797.68</v>
      </c>
      <c r="M150" s="23">
        <v>935797.68</v>
      </c>
    </row>
    <row r="151" spans="1:13" ht="42.75" x14ac:dyDescent="0.25">
      <c r="A151" s="21" t="s">
        <v>127</v>
      </c>
      <c r="B151" s="21" t="s">
        <v>72</v>
      </c>
      <c r="C151" s="21" t="s">
        <v>15</v>
      </c>
      <c r="D151" s="8">
        <v>8</v>
      </c>
      <c r="E151" s="8">
        <v>9</v>
      </c>
      <c r="F151" s="8">
        <v>10</v>
      </c>
      <c r="G151" s="8">
        <v>10</v>
      </c>
      <c r="H151" s="8">
        <v>10</v>
      </c>
      <c r="I151" s="22">
        <v>1295273.04</v>
      </c>
      <c r="J151" s="22">
        <v>1396957.17</v>
      </c>
      <c r="K151" s="23">
        <v>1698267.68</v>
      </c>
      <c r="L151" s="23">
        <v>1698267.68</v>
      </c>
      <c r="M151" s="23">
        <v>1698267.68</v>
      </c>
    </row>
    <row r="152" spans="1:13" ht="42.75" x14ac:dyDescent="0.25">
      <c r="A152" s="21" t="s">
        <v>128</v>
      </c>
      <c r="B152" s="21" t="s">
        <v>72</v>
      </c>
      <c r="C152" s="21" t="s">
        <v>15</v>
      </c>
      <c r="D152" s="8">
        <v>183</v>
      </c>
      <c r="E152" s="8">
        <v>178</v>
      </c>
      <c r="F152" s="8">
        <v>181</v>
      </c>
      <c r="G152" s="8">
        <v>181</v>
      </c>
      <c r="H152" s="8">
        <v>181</v>
      </c>
      <c r="I152" s="22">
        <v>5363381.38</v>
      </c>
      <c r="J152" s="22">
        <v>6243178.8499999996</v>
      </c>
      <c r="K152" s="23">
        <v>7368656.4299999997</v>
      </c>
      <c r="L152" s="23">
        <v>7368656.4299999997</v>
      </c>
      <c r="M152" s="23">
        <v>7368656.4299999997</v>
      </c>
    </row>
    <row r="153" spans="1:13" ht="42.75" x14ac:dyDescent="0.25">
      <c r="A153" s="21" t="s">
        <v>129</v>
      </c>
      <c r="B153" s="21" t="s">
        <v>72</v>
      </c>
      <c r="C153" s="21" t="s">
        <v>15</v>
      </c>
      <c r="D153" s="8">
        <v>217</v>
      </c>
      <c r="E153" s="8">
        <v>245</v>
      </c>
      <c r="F153" s="8">
        <v>250</v>
      </c>
      <c r="G153" s="8">
        <v>250</v>
      </c>
      <c r="H153" s="8">
        <v>250</v>
      </c>
      <c r="I153" s="22">
        <v>7900908</v>
      </c>
      <c r="J153" s="22">
        <v>10343154.23</v>
      </c>
      <c r="K153" s="23">
        <v>11934790.560000001</v>
      </c>
      <c r="L153" s="23">
        <v>11934790.560000001</v>
      </c>
      <c r="M153" s="23">
        <v>11934790.560000001</v>
      </c>
    </row>
    <row r="154" spans="1:13" ht="42.75" x14ac:dyDescent="0.25">
      <c r="A154" s="21" t="s">
        <v>130</v>
      </c>
      <c r="B154" s="21" t="s">
        <v>72</v>
      </c>
      <c r="C154" s="21" t="s">
        <v>15</v>
      </c>
      <c r="D154" s="8">
        <v>31</v>
      </c>
      <c r="E154" s="8">
        <v>39</v>
      </c>
      <c r="F154" s="8">
        <v>47</v>
      </c>
      <c r="G154" s="8">
        <v>47</v>
      </c>
      <c r="H154" s="8">
        <v>47</v>
      </c>
      <c r="I154" s="22">
        <v>2367505.0700000003</v>
      </c>
      <c r="J154" s="22">
        <v>2849590.1500000004</v>
      </c>
      <c r="K154" s="23">
        <v>3892271.6500000004</v>
      </c>
      <c r="L154" s="23">
        <v>3892271.6500000004</v>
      </c>
      <c r="M154" s="23">
        <v>3892271.6500000004</v>
      </c>
    </row>
    <row r="155" spans="1:13" ht="42.75" x14ac:dyDescent="0.25">
      <c r="A155" s="21" t="s">
        <v>131</v>
      </c>
      <c r="B155" s="21" t="s">
        <v>72</v>
      </c>
      <c r="C155" s="21" t="s">
        <v>15</v>
      </c>
      <c r="D155" s="8">
        <v>14</v>
      </c>
      <c r="E155" s="8">
        <v>16</v>
      </c>
      <c r="F155" s="8">
        <v>17</v>
      </c>
      <c r="G155" s="8">
        <v>17</v>
      </c>
      <c r="H155" s="8">
        <v>17</v>
      </c>
      <c r="I155" s="22">
        <v>1897092.68</v>
      </c>
      <c r="J155" s="22">
        <v>2187929.2799999998</v>
      </c>
      <c r="K155" s="23">
        <v>3090215.72</v>
      </c>
      <c r="L155" s="23">
        <v>3090215.72</v>
      </c>
      <c r="M155" s="23">
        <v>3090215.72</v>
      </c>
    </row>
    <row r="156" spans="1:13" ht="42.75" x14ac:dyDescent="0.25">
      <c r="A156" s="21" t="s">
        <v>132</v>
      </c>
      <c r="B156" s="21" t="s">
        <v>72</v>
      </c>
      <c r="C156" s="21" t="s">
        <v>15</v>
      </c>
      <c r="D156" s="8">
        <v>169</v>
      </c>
      <c r="E156" s="8">
        <v>91</v>
      </c>
      <c r="F156" s="8">
        <v>95</v>
      </c>
      <c r="G156" s="8">
        <v>95</v>
      </c>
      <c r="H156" s="8">
        <v>95</v>
      </c>
      <c r="I156" s="22">
        <v>5793447.4700000007</v>
      </c>
      <c r="J156" s="22">
        <v>3668997.1500000004</v>
      </c>
      <c r="K156" s="23">
        <v>4473720.63</v>
      </c>
      <c r="L156" s="23">
        <v>3573720.63</v>
      </c>
      <c r="M156" s="23">
        <v>3573720.63</v>
      </c>
    </row>
    <row r="157" spans="1:13" ht="42.75" x14ac:dyDescent="0.25">
      <c r="A157" s="21" t="s">
        <v>133</v>
      </c>
      <c r="B157" s="21" t="s">
        <v>72</v>
      </c>
      <c r="C157" s="21" t="s">
        <v>15</v>
      </c>
      <c r="D157" s="8">
        <v>56</v>
      </c>
      <c r="E157" s="8">
        <v>108</v>
      </c>
      <c r="F157" s="8">
        <v>110</v>
      </c>
      <c r="G157" s="8">
        <v>110</v>
      </c>
      <c r="H157" s="8">
        <v>110</v>
      </c>
      <c r="I157" s="22">
        <v>2216304.4700000002</v>
      </c>
      <c r="J157" s="22">
        <v>4681084.9000000004</v>
      </c>
      <c r="K157" s="23">
        <v>5510760.1699999999</v>
      </c>
      <c r="L157" s="23">
        <v>5510760.1699999999</v>
      </c>
      <c r="M157" s="23">
        <v>5510760.1699999999</v>
      </c>
    </row>
    <row r="158" spans="1:13" ht="42.75" x14ac:dyDescent="0.25">
      <c r="A158" s="21" t="s">
        <v>134</v>
      </c>
      <c r="B158" s="21" t="s">
        <v>72</v>
      </c>
      <c r="C158" s="21" t="s">
        <v>15</v>
      </c>
      <c r="D158" s="8">
        <v>262</v>
      </c>
      <c r="E158" s="8">
        <v>265</v>
      </c>
      <c r="F158" s="8">
        <v>268</v>
      </c>
      <c r="G158" s="8">
        <v>268</v>
      </c>
      <c r="H158" s="8">
        <v>268</v>
      </c>
      <c r="I158" s="22">
        <v>3330133.94</v>
      </c>
      <c r="J158" s="22">
        <v>3965075.48</v>
      </c>
      <c r="K158" s="23">
        <v>4551935.8599999994</v>
      </c>
      <c r="L158" s="23">
        <v>4551935.8599999994</v>
      </c>
      <c r="M158" s="23">
        <v>4551935.8599999994</v>
      </c>
    </row>
    <row r="159" spans="1:13" ht="42.75" x14ac:dyDescent="0.25">
      <c r="A159" s="21" t="s">
        <v>135</v>
      </c>
      <c r="B159" s="21" t="s">
        <v>72</v>
      </c>
      <c r="C159" s="21" t="s">
        <v>15</v>
      </c>
      <c r="D159" s="8">
        <v>227</v>
      </c>
      <c r="E159" s="8">
        <v>228</v>
      </c>
      <c r="F159" s="8">
        <v>229</v>
      </c>
      <c r="G159" s="8">
        <v>229</v>
      </c>
      <c r="H159" s="8">
        <v>229</v>
      </c>
      <c r="I159" s="22">
        <v>5437076.25</v>
      </c>
      <c r="J159" s="22">
        <v>6402076.1000000006</v>
      </c>
      <c r="K159" s="23">
        <v>6546021.7400000002</v>
      </c>
      <c r="L159" s="23">
        <v>6546021.7400000002</v>
      </c>
      <c r="M159" s="23">
        <v>6546021.7400000002</v>
      </c>
    </row>
    <row r="160" spans="1:13" ht="42.75" x14ac:dyDescent="0.25">
      <c r="A160" s="21" t="s">
        <v>136</v>
      </c>
      <c r="B160" s="21" t="s">
        <v>72</v>
      </c>
      <c r="C160" s="21" t="s">
        <v>15</v>
      </c>
      <c r="D160" s="8">
        <v>29</v>
      </c>
      <c r="E160" s="8">
        <v>30</v>
      </c>
      <c r="F160" s="8">
        <v>31</v>
      </c>
      <c r="G160" s="8">
        <v>31</v>
      </c>
      <c r="H160" s="8">
        <v>31</v>
      </c>
      <c r="I160" s="22">
        <v>3188861.61</v>
      </c>
      <c r="J160" s="22">
        <v>4021992.99</v>
      </c>
      <c r="K160" s="23">
        <v>4674149.5299999993</v>
      </c>
      <c r="L160" s="23">
        <v>4674149.5299999993</v>
      </c>
      <c r="M160" s="23">
        <v>4674149.5299999993</v>
      </c>
    </row>
    <row r="161" spans="1:13" ht="42.75" x14ac:dyDescent="0.25">
      <c r="A161" s="21" t="s">
        <v>137</v>
      </c>
      <c r="B161" s="21" t="s">
        <v>72</v>
      </c>
      <c r="C161" s="21" t="s">
        <v>15</v>
      </c>
      <c r="D161" s="8">
        <v>5</v>
      </c>
      <c r="E161" s="8">
        <v>4</v>
      </c>
      <c r="F161" s="8">
        <v>6</v>
      </c>
      <c r="G161" s="8">
        <v>6</v>
      </c>
      <c r="H161" s="8">
        <v>6</v>
      </c>
      <c r="I161" s="22">
        <v>362398.85</v>
      </c>
      <c r="J161" s="22">
        <v>587762.96</v>
      </c>
      <c r="K161" s="23">
        <v>771983.65</v>
      </c>
      <c r="L161" s="23">
        <v>771983.65</v>
      </c>
      <c r="M161" s="23">
        <v>771983.65</v>
      </c>
    </row>
    <row r="162" spans="1:13" ht="42.75" x14ac:dyDescent="0.25">
      <c r="A162" s="21" t="s">
        <v>138</v>
      </c>
      <c r="B162" s="21" t="s">
        <v>72</v>
      </c>
      <c r="C162" s="21" t="s">
        <v>15</v>
      </c>
      <c r="D162" s="8">
        <v>26</v>
      </c>
      <c r="E162" s="8">
        <v>27</v>
      </c>
      <c r="F162" s="8">
        <v>25</v>
      </c>
      <c r="G162" s="8">
        <v>25</v>
      </c>
      <c r="H162" s="8">
        <v>25</v>
      </c>
      <c r="I162" s="22">
        <v>376284.22</v>
      </c>
      <c r="J162" s="22">
        <v>479995.91</v>
      </c>
      <c r="K162" s="22">
        <v>376284.22</v>
      </c>
      <c r="L162" s="22">
        <v>376284.22</v>
      </c>
      <c r="M162" s="22">
        <v>376284.22</v>
      </c>
    </row>
    <row r="163" spans="1:13" ht="42.75" x14ac:dyDescent="0.25">
      <c r="A163" s="21" t="s">
        <v>139</v>
      </c>
      <c r="B163" s="21" t="s">
        <v>72</v>
      </c>
      <c r="C163" s="21" t="s">
        <v>15</v>
      </c>
      <c r="D163" s="8">
        <v>22</v>
      </c>
      <c r="E163" s="8">
        <v>8</v>
      </c>
      <c r="F163" s="8">
        <v>8</v>
      </c>
      <c r="G163" s="8">
        <v>8</v>
      </c>
      <c r="H163" s="8">
        <v>8</v>
      </c>
      <c r="I163" s="22">
        <v>537729.5</v>
      </c>
      <c r="J163" s="22">
        <v>423687.37</v>
      </c>
      <c r="K163" s="22">
        <v>423687.37</v>
      </c>
      <c r="L163" s="22">
        <v>423687.37</v>
      </c>
      <c r="M163" s="22">
        <v>423687.37</v>
      </c>
    </row>
    <row r="164" spans="1:13" ht="42.75" x14ac:dyDescent="0.25">
      <c r="A164" s="21" t="s">
        <v>140</v>
      </c>
      <c r="B164" s="21" t="s">
        <v>72</v>
      </c>
      <c r="C164" s="21" t="s">
        <v>15</v>
      </c>
      <c r="D164" s="8">
        <v>48</v>
      </c>
      <c r="E164" s="8">
        <v>49</v>
      </c>
      <c r="F164" s="8">
        <v>53</v>
      </c>
      <c r="G164" s="8">
        <v>53</v>
      </c>
      <c r="H164" s="8">
        <v>53</v>
      </c>
      <c r="I164" s="22">
        <v>662699.04</v>
      </c>
      <c r="J164" s="22">
        <v>852980.79</v>
      </c>
      <c r="K164" s="23">
        <v>1108671.8</v>
      </c>
      <c r="L164" s="23">
        <v>1108671.8</v>
      </c>
      <c r="M164" s="23">
        <v>1108671.8</v>
      </c>
    </row>
    <row r="165" spans="1:13" ht="42.75" x14ac:dyDescent="0.25">
      <c r="A165" s="21" t="s">
        <v>141</v>
      </c>
      <c r="B165" s="21" t="s">
        <v>72</v>
      </c>
      <c r="C165" s="21" t="s">
        <v>15</v>
      </c>
      <c r="D165" s="8">
        <v>335</v>
      </c>
      <c r="E165" s="8">
        <v>382</v>
      </c>
      <c r="F165" s="8">
        <v>361</v>
      </c>
      <c r="G165" s="8">
        <v>361</v>
      </c>
      <c r="H165" s="8">
        <v>361</v>
      </c>
      <c r="I165" s="22">
        <v>4572579.3</v>
      </c>
      <c r="J165" s="22">
        <v>8061779.9100000001</v>
      </c>
      <c r="K165" s="22">
        <v>7961779.9100000001</v>
      </c>
      <c r="L165" s="22">
        <v>7961779.9100000001</v>
      </c>
      <c r="M165" s="22">
        <v>7961779.9100000001</v>
      </c>
    </row>
    <row r="166" spans="1:13" ht="42.75" x14ac:dyDescent="0.25">
      <c r="A166" s="21" t="s">
        <v>142</v>
      </c>
      <c r="B166" s="21" t="s">
        <v>72</v>
      </c>
      <c r="C166" s="21" t="s">
        <v>15</v>
      </c>
      <c r="D166" s="8">
        <v>339</v>
      </c>
      <c r="E166" s="8">
        <v>400</v>
      </c>
      <c r="F166" s="8">
        <v>233</v>
      </c>
      <c r="G166" s="8">
        <v>233</v>
      </c>
      <c r="H166" s="8">
        <v>233</v>
      </c>
      <c r="I166" s="22">
        <v>8348010.2800000003</v>
      </c>
      <c r="J166" s="22">
        <v>11332425.42</v>
      </c>
      <c r="K166" s="23">
        <v>10127860.59</v>
      </c>
      <c r="L166" s="23">
        <v>9275883.5899999999</v>
      </c>
      <c r="M166" s="23">
        <v>9275883.5899999999</v>
      </c>
    </row>
    <row r="167" spans="1:13" ht="42.75" x14ac:dyDescent="0.25">
      <c r="A167" s="21" t="s">
        <v>143</v>
      </c>
      <c r="B167" s="21" t="s">
        <v>72</v>
      </c>
      <c r="C167" s="21" t="s">
        <v>15</v>
      </c>
      <c r="D167" s="8">
        <v>6</v>
      </c>
      <c r="E167" s="8">
        <v>9</v>
      </c>
      <c r="F167" s="8">
        <v>12</v>
      </c>
      <c r="G167" s="8">
        <v>12</v>
      </c>
      <c r="H167" s="8">
        <v>12</v>
      </c>
      <c r="I167" s="22">
        <v>714310.56</v>
      </c>
      <c r="J167" s="22">
        <v>1481447.62</v>
      </c>
      <c r="K167" s="23">
        <v>2013285.83</v>
      </c>
      <c r="L167" s="23">
        <v>2013285.83</v>
      </c>
      <c r="M167" s="23">
        <v>2013285.83</v>
      </c>
    </row>
    <row r="168" spans="1:13" ht="42.75" x14ac:dyDescent="0.25">
      <c r="A168" s="21" t="s">
        <v>144</v>
      </c>
      <c r="B168" s="21" t="s">
        <v>72</v>
      </c>
      <c r="C168" s="21" t="s">
        <v>15</v>
      </c>
      <c r="D168" s="8">
        <v>34</v>
      </c>
      <c r="E168" s="8">
        <v>20</v>
      </c>
      <c r="F168" s="8">
        <v>26</v>
      </c>
      <c r="G168" s="8">
        <v>26</v>
      </c>
      <c r="H168" s="8">
        <v>26</v>
      </c>
      <c r="I168" s="22">
        <v>748268.74</v>
      </c>
      <c r="J168" s="22">
        <v>715499.8</v>
      </c>
      <c r="K168" s="23">
        <v>972410.24</v>
      </c>
      <c r="L168" s="22">
        <v>715499.8</v>
      </c>
      <c r="M168" s="22">
        <v>715499.8</v>
      </c>
    </row>
    <row r="169" spans="1:13" ht="42.75" x14ac:dyDescent="0.25">
      <c r="A169" s="21" t="s">
        <v>145</v>
      </c>
      <c r="B169" s="21" t="s">
        <v>72</v>
      </c>
      <c r="C169" s="21" t="s">
        <v>15</v>
      </c>
      <c r="D169" s="8">
        <v>34</v>
      </c>
      <c r="E169" s="8">
        <v>36</v>
      </c>
      <c r="F169" s="8">
        <v>38</v>
      </c>
      <c r="G169" s="8">
        <v>38</v>
      </c>
      <c r="H169" s="8">
        <v>38</v>
      </c>
      <c r="I169" s="22">
        <v>1295718.02</v>
      </c>
      <c r="J169" s="22">
        <v>2423425.75</v>
      </c>
      <c r="K169" s="23">
        <v>2932850.29</v>
      </c>
      <c r="L169" s="23">
        <v>2932850.29</v>
      </c>
      <c r="M169" s="23">
        <v>2932850.29</v>
      </c>
    </row>
    <row r="170" spans="1:13" ht="42.75" x14ac:dyDescent="0.25">
      <c r="A170" s="21" t="s">
        <v>146</v>
      </c>
      <c r="B170" s="21" t="s">
        <v>72</v>
      </c>
      <c r="C170" s="21" t="s">
        <v>15</v>
      </c>
      <c r="D170" s="8">
        <v>15</v>
      </c>
      <c r="E170" s="8">
        <v>15</v>
      </c>
      <c r="F170" s="8">
        <v>18</v>
      </c>
      <c r="G170" s="8">
        <v>18</v>
      </c>
      <c r="H170" s="8">
        <v>18</v>
      </c>
      <c r="I170" s="22">
        <v>1069627.5</v>
      </c>
      <c r="J170" s="22">
        <v>1069627.5</v>
      </c>
      <c r="K170" s="22">
        <v>1369627.5</v>
      </c>
      <c r="L170" s="22">
        <v>1369627.5</v>
      </c>
      <c r="M170" s="22">
        <v>1369627.5</v>
      </c>
    </row>
    <row r="171" spans="1:13" ht="42.75" x14ac:dyDescent="0.25">
      <c r="A171" s="21" t="s">
        <v>147</v>
      </c>
      <c r="B171" s="21" t="s">
        <v>72</v>
      </c>
      <c r="C171" s="21" t="s">
        <v>15</v>
      </c>
      <c r="D171" s="8">
        <v>63</v>
      </c>
      <c r="E171" s="8">
        <v>50</v>
      </c>
      <c r="F171" s="8">
        <v>65</v>
      </c>
      <c r="G171" s="8">
        <v>65</v>
      </c>
      <c r="H171" s="8">
        <v>65</v>
      </c>
      <c r="I171" s="22">
        <v>1339174.6200000001</v>
      </c>
      <c r="J171" s="22">
        <v>1121887.06</v>
      </c>
      <c r="K171" s="23">
        <v>1478849.69</v>
      </c>
      <c r="L171" s="22">
        <v>1121887.06</v>
      </c>
      <c r="M171" s="22">
        <v>1121887.06</v>
      </c>
    </row>
    <row r="172" spans="1:13" ht="42.75" x14ac:dyDescent="0.25">
      <c r="A172" s="21" t="s">
        <v>148</v>
      </c>
      <c r="B172" s="21" t="s">
        <v>72</v>
      </c>
      <c r="C172" s="21" t="s">
        <v>15</v>
      </c>
      <c r="D172" s="8">
        <v>11</v>
      </c>
      <c r="E172" s="8">
        <v>11</v>
      </c>
      <c r="F172" s="8">
        <v>11</v>
      </c>
      <c r="G172" s="8">
        <v>11</v>
      </c>
      <c r="H172" s="8">
        <v>11</v>
      </c>
      <c r="I172" s="22">
        <v>298117.38</v>
      </c>
      <c r="J172" s="22">
        <v>298117.38</v>
      </c>
      <c r="K172" s="22">
        <v>298117.38</v>
      </c>
      <c r="L172" s="22">
        <v>298117.38</v>
      </c>
      <c r="M172" s="22">
        <v>298117.38</v>
      </c>
    </row>
    <row r="173" spans="1:13" ht="42.75" x14ac:dyDescent="0.25">
      <c r="A173" s="21" t="s">
        <v>149</v>
      </c>
      <c r="B173" s="21" t="s">
        <v>72</v>
      </c>
      <c r="C173" s="21" t="s">
        <v>15</v>
      </c>
      <c r="D173" s="8">
        <v>28</v>
      </c>
      <c r="E173" s="8">
        <v>29</v>
      </c>
      <c r="F173" s="8">
        <v>30</v>
      </c>
      <c r="G173" s="8">
        <v>30</v>
      </c>
      <c r="H173" s="8">
        <v>30</v>
      </c>
      <c r="I173" s="22">
        <v>203536.47</v>
      </c>
      <c r="J173" s="22">
        <v>1040256.78</v>
      </c>
      <c r="K173" s="22">
        <v>1340256.78</v>
      </c>
      <c r="L173" s="22">
        <v>1340256.78</v>
      </c>
      <c r="M173" s="22">
        <v>1340256.78</v>
      </c>
    </row>
    <row r="174" spans="1:13" ht="42.75" x14ac:dyDescent="0.25">
      <c r="A174" s="21" t="s">
        <v>150</v>
      </c>
      <c r="B174" s="21" t="s">
        <v>72</v>
      </c>
      <c r="C174" s="21" t="s">
        <v>15</v>
      </c>
      <c r="D174" s="8">
        <v>11</v>
      </c>
      <c r="E174" s="8">
        <v>12</v>
      </c>
      <c r="F174" s="8">
        <v>14</v>
      </c>
      <c r="G174" s="8">
        <v>14</v>
      </c>
      <c r="H174" s="8">
        <v>14</v>
      </c>
      <c r="I174" s="22">
        <v>314905.56</v>
      </c>
      <c r="J174" s="22">
        <v>411847.15</v>
      </c>
      <c r="K174" s="23">
        <v>695806.4</v>
      </c>
      <c r="L174" s="23">
        <v>695806.4</v>
      </c>
      <c r="M174" s="23">
        <v>695806.4</v>
      </c>
    </row>
    <row r="175" spans="1:13" ht="42.75" x14ac:dyDescent="0.25">
      <c r="A175" s="21" t="s">
        <v>151</v>
      </c>
      <c r="B175" s="21" t="s">
        <v>72</v>
      </c>
      <c r="C175" s="21" t="s">
        <v>15</v>
      </c>
      <c r="D175" s="8">
        <v>31</v>
      </c>
      <c r="E175" s="8">
        <v>68</v>
      </c>
      <c r="F175" s="8">
        <v>72</v>
      </c>
      <c r="G175" s="8">
        <v>72</v>
      </c>
      <c r="H175" s="8">
        <v>72</v>
      </c>
      <c r="I175" s="22">
        <v>190034.31</v>
      </c>
      <c r="J175" s="22">
        <v>957236.85</v>
      </c>
      <c r="K175" s="23">
        <v>1887903.24</v>
      </c>
      <c r="L175" s="23">
        <v>1887903.24</v>
      </c>
      <c r="M175" s="23">
        <v>1887903.24</v>
      </c>
    </row>
    <row r="176" spans="1:13" ht="42.75" x14ac:dyDescent="0.25">
      <c r="A176" s="21" t="s">
        <v>152</v>
      </c>
      <c r="B176" s="21" t="s">
        <v>72</v>
      </c>
      <c r="C176" s="21" t="s">
        <v>15</v>
      </c>
      <c r="D176" s="8">
        <v>53</v>
      </c>
      <c r="E176" s="8">
        <v>40</v>
      </c>
      <c r="F176" s="8">
        <v>50</v>
      </c>
      <c r="G176" s="8">
        <v>50</v>
      </c>
      <c r="H176" s="8">
        <v>50</v>
      </c>
      <c r="I176" s="22">
        <v>2570891.17</v>
      </c>
      <c r="J176" s="22">
        <v>1342044.78</v>
      </c>
      <c r="K176" s="23">
        <v>2300223.2000000002</v>
      </c>
      <c r="L176" s="23">
        <v>2300223.2000000002</v>
      </c>
      <c r="M176" s="23">
        <v>2300223.2000000002</v>
      </c>
    </row>
    <row r="177" spans="1:13" ht="42.75" x14ac:dyDescent="0.25">
      <c r="A177" s="21" t="s">
        <v>153</v>
      </c>
      <c r="B177" s="21" t="s">
        <v>72</v>
      </c>
      <c r="C177" s="21" t="s">
        <v>15</v>
      </c>
      <c r="D177" s="8">
        <v>6</v>
      </c>
      <c r="E177" s="8">
        <v>9</v>
      </c>
      <c r="F177" s="8">
        <v>10</v>
      </c>
      <c r="G177" s="8">
        <v>10</v>
      </c>
      <c r="H177" s="8">
        <v>10</v>
      </c>
      <c r="I177" s="22">
        <v>1423377.01</v>
      </c>
      <c r="J177" s="22">
        <v>2370683.36</v>
      </c>
      <c r="K177" s="23">
        <v>3099326.2</v>
      </c>
      <c r="L177" s="23">
        <v>3099326.2</v>
      </c>
      <c r="M177" s="23">
        <v>3099326.2</v>
      </c>
    </row>
    <row r="178" spans="1:13" ht="42.75" x14ac:dyDescent="0.25">
      <c r="A178" s="21" t="s">
        <v>154</v>
      </c>
      <c r="B178" s="21" t="s">
        <v>72</v>
      </c>
      <c r="C178" s="21" t="s">
        <v>15</v>
      </c>
      <c r="D178" s="8">
        <v>735</v>
      </c>
      <c r="E178" s="8">
        <v>620</v>
      </c>
      <c r="F178" s="8">
        <v>641</v>
      </c>
      <c r="G178" s="8">
        <v>641</v>
      </c>
      <c r="H178" s="8">
        <v>641</v>
      </c>
      <c r="I178" s="22">
        <v>8960399.2699999996</v>
      </c>
      <c r="J178" s="22">
        <v>12881490.99</v>
      </c>
      <c r="K178" s="23">
        <v>12638407.359999999</v>
      </c>
      <c r="L178" s="23">
        <v>12638407.359999999</v>
      </c>
      <c r="M178" s="23">
        <v>12638407.359999999</v>
      </c>
    </row>
    <row r="179" spans="1:13" ht="42.75" x14ac:dyDescent="0.25">
      <c r="A179" s="21" t="s">
        <v>155</v>
      </c>
      <c r="B179" s="21" t="s">
        <v>72</v>
      </c>
      <c r="C179" s="21" t="s">
        <v>15</v>
      </c>
      <c r="D179" s="8">
        <v>129</v>
      </c>
      <c r="E179" s="8">
        <v>120</v>
      </c>
      <c r="F179" s="8">
        <v>127</v>
      </c>
      <c r="G179" s="8">
        <v>127</v>
      </c>
      <c r="H179" s="8">
        <v>127</v>
      </c>
      <c r="I179" s="22">
        <v>2864138.88</v>
      </c>
      <c r="J179" s="22">
        <v>3207293.01</v>
      </c>
      <c r="K179" s="23">
        <v>3934426.35</v>
      </c>
      <c r="L179" s="23">
        <v>3934426.35</v>
      </c>
      <c r="M179" s="23">
        <v>3934426.35</v>
      </c>
    </row>
    <row r="180" spans="1:13" ht="42.75" x14ac:dyDescent="0.25">
      <c r="A180" s="21" t="s">
        <v>156</v>
      </c>
      <c r="B180" s="21" t="s">
        <v>72</v>
      </c>
      <c r="C180" s="21" t="s">
        <v>15</v>
      </c>
      <c r="D180" s="8">
        <v>7</v>
      </c>
      <c r="E180" s="8">
        <v>5</v>
      </c>
      <c r="F180" s="8">
        <v>7</v>
      </c>
      <c r="G180" s="8">
        <v>7</v>
      </c>
      <c r="H180" s="8">
        <v>7</v>
      </c>
      <c r="I180" s="22">
        <v>186585.62</v>
      </c>
      <c r="J180" s="22">
        <v>196078.8</v>
      </c>
      <c r="K180" s="23">
        <v>186038.11</v>
      </c>
      <c r="L180" s="23">
        <v>186038.11</v>
      </c>
      <c r="M180" s="23">
        <v>186038.11</v>
      </c>
    </row>
    <row r="181" spans="1:13" ht="42.75" x14ac:dyDescent="0.25">
      <c r="A181" s="21" t="s">
        <v>157</v>
      </c>
      <c r="B181" s="21" t="s">
        <v>72</v>
      </c>
      <c r="C181" s="21" t="s">
        <v>15</v>
      </c>
      <c r="D181" s="25">
        <v>54</v>
      </c>
      <c r="E181" s="25">
        <v>65</v>
      </c>
      <c r="F181" s="25">
        <v>67</v>
      </c>
      <c r="G181" s="25">
        <v>67</v>
      </c>
      <c r="H181" s="25">
        <v>67</v>
      </c>
      <c r="I181" s="26">
        <v>860058.72</v>
      </c>
      <c r="J181" s="26">
        <v>1326948.08</v>
      </c>
      <c r="K181" s="26">
        <v>1811147.12</v>
      </c>
      <c r="L181" s="26">
        <v>1811147.12</v>
      </c>
      <c r="M181" s="26">
        <v>1811147.12</v>
      </c>
    </row>
    <row r="182" spans="1:13" ht="42.75" x14ac:dyDescent="0.25">
      <c r="A182" s="21" t="s">
        <v>158</v>
      </c>
      <c r="B182" s="21" t="s">
        <v>72</v>
      </c>
      <c r="C182" s="21" t="s">
        <v>15</v>
      </c>
      <c r="D182" s="8">
        <v>37</v>
      </c>
      <c r="E182" s="8">
        <v>31</v>
      </c>
      <c r="F182" s="8">
        <v>38</v>
      </c>
      <c r="G182" s="8">
        <v>38</v>
      </c>
      <c r="H182" s="8">
        <v>38</v>
      </c>
      <c r="I182" s="22">
        <v>1052372.77</v>
      </c>
      <c r="J182" s="22">
        <v>1272855.8400000001</v>
      </c>
      <c r="K182" s="23">
        <v>2077199.07</v>
      </c>
      <c r="L182" s="23">
        <v>2077199.07</v>
      </c>
      <c r="M182" s="23">
        <v>2077199.07</v>
      </c>
    </row>
    <row r="183" spans="1:13" ht="42.75" x14ac:dyDescent="0.25">
      <c r="A183" s="21" t="s">
        <v>159</v>
      </c>
      <c r="B183" s="21" t="s">
        <v>72</v>
      </c>
      <c r="C183" s="21" t="s">
        <v>15</v>
      </c>
      <c r="D183" s="8">
        <v>4</v>
      </c>
      <c r="E183" s="8">
        <v>4</v>
      </c>
      <c r="F183" s="8">
        <v>6</v>
      </c>
      <c r="G183" s="8">
        <v>6</v>
      </c>
      <c r="H183" s="8">
        <v>6</v>
      </c>
      <c r="I183" s="22">
        <v>150120.04</v>
      </c>
      <c r="J183" s="22">
        <v>234585.62</v>
      </c>
      <c r="K183" s="22">
        <v>357585.62</v>
      </c>
      <c r="L183" s="22">
        <v>357585.62</v>
      </c>
      <c r="M183" s="22">
        <v>357585.62</v>
      </c>
    </row>
    <row r="184" spans="1:13" ht="42.75" x14ac:dyDescent="0.25">
      <c r="A184" s="21" t="s">
        <v>160</v>
      </c>
      <c r="B184" s="21" t="s">
        <v>72</v>
      </c>
      <c r="C184" s="21" t="s">
        <v>15</v>
      </c>
      <c r="D184" s="8">
        <v>10</v>
      </c>
      <c r="E184" s="8">
        <v>10</v>
      </c>
      <c r="F184" s="8">
        <v>13</v>
      </c>
      <c r="G184" s="8">
        <v>13</v>
      </c>
      <c r="H184" s="8">
        <v>13</v>
      </c>
      <c r="I184" s="22">
        <v>117382.5</v>
      </c>
      <c r="J184" s="22">
        <v>119002.65</v>
      </c>
      <c r="K184" s="22">
        <v>150318.5</v>
      </c>
      <c r="L184" s="22">
        <v>150318.5</v>
      </c>
      <c r="M184" s="22">
        <v>150318.5</v>
      </c>
    </row>
    <row r="185" spans="1:13" ht="42.75" x14ac:dyDescent="0.25">
      <c r="A185" s="21" t="s">
        <v>161</v>
      </c>
      <c r="B185" s="21" t="s">
        <v>72</v>
      </c>
      <c r="C185" s="21" t="s">
        <v>15</v>
      </c>
      <c r="D185" s="8">
        <v>60</v>
      </c>
      <c r="E185" s="8">
        <v>48</v>
      </c>
      <c r="F185" s="8">
        <v>50</v>
      </c>
      <c r="G185" s="8">
        <v>50</v>
      </c>
      <c r="H185" s="8">
        <v>50</v>
      </c>
      <c r="I185" s="22">
        <v>1814482.18</v>
      </c>
      <c r="J185" s="22">
        <v>1289637.3600000001</v>
      </c>
      <c r="K185" s="23">
        <v>2310389.5</v>
      </c>
      <c r="L185" s="23">
        <v>2310389.5</v>
      </c>
      <c r="M185" s="23">
        <v>2310389.5</v>
      </c>
    </row>
    <row r="186" spans="1:13" ht="42.75" x14ac:dyDescent="0.25">
      <c r="A186" s="21" t="s">
        <v>162</v>
      </c>
      <c r="B186" s="21" t="s">
        <v>72</v>
      </c>
      <c r="C186" s="21" t="s">
        <v>15</v>
      </c>
      <c r="D186" s="8">
        <v>0</v>
      </c>
      <c r="E186" s="8">
        <v>0</v>
      </c>
      <c r="F186" s="8">
        <v>0</v>
      </c>
      <c r="G186" s="8">
        <v>0</v>
      </c>
      <c r="H186" s="8">
        <v>0</v>
      </c>
      <c r="I186" s="22">
        <v>0</v>
      </c>
      <c r="J186" s="22">
        <v>0</v>
      </c>
      <c r="K186" s="23">
        <v>0</v>
      </c>
      <c r="L186" s="23">
        <v>0</v>
      </c>
      <c r="M186" s="23">
        <v>0</v>
      </c>
    </row>
    <row r="187" spans="1:13" ht="42.75" x14ac:dyDescent="0.25">
      <c r="A187" s="21" t="s">
        <v>163</v>
      </c>
      <c r="B187" s="21" t="s">
        <v>72</v>
      </c>
      <c r="C187" s="21" t="s">
        <v>15</v>
      </c>
      <c r="D187" s="8">
        <v>182</v>
      </c>
      <c r="E187" s="8">
        <v>127</v>
      </c>
      <c r="F187" s="8">
        <v>130</v>
      </c>
      <c r="G187" s="8">
        <v>130</v>
      </c>
      <c r="H187" s="8">
        <v>130</v>
      </c>
      <c r="I187" s="22">
        <v>4274448.72</v>
      </c>
      <c r="J187" s="22">
        <v>5408589.0300000003</v>
      </c>
      <c r="K187" s="23">
        <v>6496849.4400000004</v>
      </c>
      <c r="L187" s="23">
        <v>6496849.4400000004</v>
      </c>
      <c r="M187" s="23">
        <v>6496849.4400000004</v>
      </c>
    </row>
    <row r="188" spans="1:13" ht="42.75" x14ac:dyDescent="0.25">
      <c r="A188" s="21" t="s">
        <v>164</v>
      </c>
      <c r="B188" s="21" t="s">
        <v>72</v>
      </c>
      <c r="C188" s="21" t="s">
        <v>15</v>
      </c>
      <c r="D188" s="8">
        <v>82</v>
      </c>
      <c r="E188" s="8">
        <v>114</v>
      </c>
      <c r="F188" s="8">
        <v>116</v>
      </c>
      <c r="G188" s="8">
        <v>90</v>
      </c>
      <c r="H188" s="8">
        <v>95</v>
      </c>
      <c r="I188" s="22">
        <v>3530151.27</v>
      </c>
      <c r="J188" s="22">
        <v>5163677.42</v>
      </c>
      <c r="K188" s="23">
        <v>5793690.7000000002</v>
      </c>
      <c r="L188" s="22">
        <v>4326296.0999999996</v>
      </c>
      <c r="M188" s="22">
        <v>4819786.0999999996</v>
      </c>
    </row>
    <row r="189" spans="1:13" ht="42.75" x14ac:dyDescent="0.25">
      <c r="A189" s="21" t="s">
        <v>165</v>
      </c>
      <c r="B189" s="21" t="s">
        <v>72</v>
      </c>
      <c r="C189" s="21" t="s">
        <v>15</v>
      </c>
      <c r="D189" s="8">
        <v>11</v>
      </c>
      <c r="E189" s="8">
        <v>12</v>
      </c>
      <c r="F189" s="8">
        <v>14</v>
      </c>
      <c r="G189" s="8">
        <v>11</v>
      </c>
      <c r="H189" s="8">
        <v>11</v>
      </c>
      <c r="I189" s="22">
        <v>1069883.55</v>
      </c>
      <c r="J189" s="22">
        <v>1604709.17</v>
      </c>
      <c r="K189" s="23">
        <v>2623083.33</v>
      </c>
      <c r="L189" s="22">
        <v>1069883.55</v>
      </c>
      <c r="M189" s="22">
        <v>1069883.55</v>
      </c>
    </row>
    <row r="190" spans="1:13" ht="42.75" x14ac:dyDescent="0.25">
      <c r="A190" s="21" t="s">
        <v>166</v>
      </c>
      <c r="B190" s="21" t="s">
        <v>72</v>
      </c>
      <c r="C190" s="21" t="s">
        <v>15</v>
      </c>
      <c r="D190" s="8">
        <v>52</v>
      </c>
      <c r="E190" s="8">
        <v>54</v>
      </c>
      <c r="F190" s="8">
        <v>56</v>
      </c>
      <c r="G190" s="8">
        <v>52</v>
      </c>
      <c r="H190" s="8">
        <v>52</v>
      </c>
      <c r="I190" s="22">
        <v>1058419.46</v>
      </c>
      <c r="J190" s="22">
        <v>1808978.2999999998</v>
      </c>
      <c r="K190" s="23">
        <v>2382434.75</v>
      </c>
      <c r="L190" s="22">
        <v>1058419.46</v>
      </c>
      <c r="M190" s="22">
        <v>1058419.46</v>
      </c>
    </row>
    <row r="191" spans="1:13" ht="42.75" x14ac:dyDescent="0.25">
      <c r="A191" s="21" t="s">
        <v>167</v>
      </c>
      <c r="B191" s="21" t="s">
        <v>72</v>
      </c>
      <c r="C191" s="21" t="s">
        <v>15</v>
      </c>
      <c r="D191" s="8">
        <v>47</v>
      </c>
      <c r="E191" s="8">
        <v>50</v>
      </c>
      <c r="F191" s="8">
        <v>55</v>
      </c>
      <c r="G191" s="8">
        <v>47</v>
      </c>
      <c r="H191" s="8">
        <v>47</v>
      </c>
      <c r="I191" s="22">
        <v>1612370.93</v>
      </c>
      <c r="J191" s="22">
        <v>2767415.89</v>
      </c>
      <c r="K191" s="23">
        <v>3182562.45</v>
      </c>
      <c r="L191" s="22">
        <v>1612370.93</v>
      </c>
      <c r="M191" s="22">
        <v>1612370.93</v>
      </c>
    </row>
    <row r="192" spans="1:13" ht="42.75" x14ac:dyDescent="0.25">
      <c r="A192" s="21" t="s">
        <v>168</v>
      </c>
      <c r="B192" s="21" t="s">
        <v>72</v>
      </c>
      <c r="C192" s="21" t="s">
        <v>15</v>
      </c>
      <c r="D192" s="8">
        <v>10</v>
      </c>
      <c r="E192" s="8">
        <v>11</v>
      </c>
      <c r="F192" s="8">
        <v>12</v>
      </c>
      <c r="G192" s="8">
        <v>10</v>
      </c>
      <c r="H192" s="8">
        <v>10</v>
      </c>
      <c r="I192" s="22">
        <v>367769.7</v>
      </c>
      <c r="J192" s="22">
        <v>446557.49</v>
      </c>
      <c r="K192" s="23">
        <v>890512.64</v>
      </c>
      <c r="L192" s="22">
        <v>367769.7</v>
      </c>
      <c r="M192" s="22">
        <v>367769.7</v>
      </c>
    </row>
    <row r="193" spans="1:13" ht="42.75" x14ac:dyDescent="0.25">
      <c r="A193" s="21" t="s">
        <v>169</v>
      </c>
      <c r="B193" s="21" t="s">
        <v>72</v>
      </c>
      <c r="C193" s="21" t="s">
        <v>15</v>
      </c>
      <c r="D193" s="8">
        <v>15</v>
      </c>
      <c r="E193" s="8">
        <v>8</v>
      </c>
      <c r="F193" s="8">
        <v>15</v>
      </c>
      <c r="G193" s="8">
        <v>8</v>
      </c>
      <c r="H193" s="8">
        <v>8</v>
      </c>
      <c r="I193" s="22">
        <v>425504.4</v>
      </c>
      <c r="J193" s="22">
        <v>530359.9</v>
      </c>
      <c r="K193" s="23">
        <v>1465696.24</v>
      </c>
      <c r="L193" s="22">
        <v>530359.9</v>
      </c>
      <c r="M193" s="22">
        <v>530359.9</v>
      </c>
    </row>
    <row r="194" spans="1:13" ht="42.75" x14ac:dyDescent="0.25">
      <c r="A194" s="21" t="s">
        <v>170</v>
      </c>
      <c r="B194" s="21" t="s">
        <v>72</v>
      </c>
      <c r="C194" s="21" t="s">
        <v>15</v>
      </c>
      <c r="D194" s="8">
        <v>14</v>
      </c>
      <c r="E194" s="8">
        <v>8</v>
      </c>
      <c r="F194" s="8">
        <v>17</v>
      </c>
      <c r="G194" s="8">
        <v>8</v>
      </c>
      <c r="H194" s="8">
        <v>8</v>
      </c>
      <c r="I194" s="22">
        <v>954469.88</v>
      </c>
      <c r="J194" s="22">
        <v>720009.84</v>
      </c>
      <c r="K194" s="23">
        <v>1126418.1599999999</v>
      </c>
      <c r="L194" s="22">
        <v>720023.77</v>
      </c>
      <c r="M194" s="22">
        <v>720023.77</v>
      </c>
    </row>
    <row r="195" spans="1:13" ht="33" customHeight="1" x14ac:dyDescent="0.25">
      <c r="A195" s="21" t="s">
        <v>171</v>
      </c>
      <c r="B195" s="27" t="s">
        <v>172</v>
      </c>
      <c r="C195" s="21" t="s">
        <v>173</v>
      </c>
      <c r="D195" s="8">
        <f>66430+127750</f>
        <v>194180</v>
      </c>
      <c r="E195" s="8">
        <f>66430+127750</f>
        <v>194180</v>
      </c>
      <c r="F195" s="8">
        <f>66430+127750</f>
        <v>194180</v>
      </c>
      <c r="G195" s="8">
        <f>66430+127750</f>
        <v>194180</v>
      </c>
      <c r="H195" s="8">
        <f>66430+127750</f>
        <v>194180</v>
      </c>
      <c r="I195" s="22">
        <f>17807870.44+35031257.48</f>
        <v>52839127.920000002</v>
      </c>
      <c r="J195" s="22">
        <f>20152736.24+30503761.75</f>
        <v>50656497.989999995</v>
      </c>
      <c r="K195" s="23">
        <f>22964319.56+27235916.75</f>
        <v>50200236.310000002</v>
      </c>
      <c r="L195" s="23">
        <f>22964319.56+33167093.75</f>
        <v>56131413.310000002</v>
      </c>
      <c r="M195" s="23">
        <f>22964319.56+33167093.75</f>
        <v>56131413.310000002</v>
      </c>
    </row>
    <row r="196" spans="1:13" ht="33" customHeight="1" x14ac:dyDescent="0.25">
      <c r="A196" s="21" t="s">
        <v>174</v>
      </c>
      <c r="B196" s="27" t="s">
        <v>175</v>
      </c>
      <c r="C196" s="1" t="s">
        <v>15</v>
      </c>
      <c r="D196" s="8">
        <v>42</v>
      </c>
      <c r="E196" s="8">
        <v>0</v>
      </c>
      <c r="F196" s="8">
        <v>0</v>
      </c>
      <c r="G196" s="8">
        <v>0</v>
      </c>
      <c r="H196" s="8">
        <v>0</v>
      </c>
      <c r="I196" s="22">
        <v>111321</v>
      </c>
      <c r="J196" s="22">
        <v>0</v>
      </c>
      <c r="K196" s="23">
        <v>0</v>
      </c>
      <c r="L196" s="23">
        <v>0</v>
      </c>
      <c r="M196" s="23">
        <v>0</v>
      </c>
    </row>
    <row r="197" spans="1:13" ht="33" customHeight="1" x14ac:dyDescent="0.25">
      <c r="A197" s="21" t="s">
        <v>176</v>
      </c>
      <c r="B197" s="27" t="s">
        <v>177</v>
      </c>
      <c r="C197" s="28" t="s">
        <v>13</v>
      </c>
      <c r="D197" s="8">
        <v>60</v>
      </c>
      <c r="E197" s="8">
        <v>768</v>
      </c>
      <c r="F197" s="8">
        <v>768</v>
      </c>
      <c r="G197" s="8">
        <v>768</v>
      </c>
      <c r="H197" s="8">
        <v>768</v>
      </c>
      <c r="I197" s="22">
        <v>5459601.6799999997</v>
      </c>
      <c r="J197" s="22">
        <v>29850551.210000001</v>
      </c>
      <c r="K197" s="23">
        <v>28456051.210000001</v>
      </c>
      <c r="L197" s="23">
        <v>28456051.210000001</v>
      </c>
      <c r="M197" s="23">
        <v>28456051.210000001</v>
      </c>
    </row>
    <row r="198" spans="1:13" ht="30.75" customHeight="1" x14ac:dyDescent="0.25">
      <c r="A198" s="21" t="s">
        <v>178</v>
      </c>
      <c r="B198" s="21" t="s">
        <v>16</v>
      </c>
      <c r="C198" s="29" t="s">
        <v>13</v>
      </c>
      <c r="D198" s="8">
        <f>97+33</f>
        <v>130</v>
      </c>
      <c r="E198" s="8">
        <v>100</v>
      </c>
      <c r="F198" s="8">
        <f>60+33</f>
        <v>93</v>
      </c>
      <c r="G198" s="8">
        <f>60+25</f>
        <v>85</v>
      </c>
      <c r="H198" s="8">
        <f>60+25</f>
        <v>85</v>
      </c>
      <c r="I198" s="22">
        <f>655971.48+744480.59</f>
        <v>1400452.0699999998</v>
      </c>
      <c r="J198" s="22">
        <f>736399.03+815100</f>
        <v>1551499.03</v>
      </c>
      <c r="K198" s="23">
        <v>1988882</v>
      </c>
      <c r="L198" s="23">
        <v>1524710</v>
      </c>
      <c r="M198" s="23">
        <v>1531220</v>
      </c>
    </row>
    <row r="199" spans="1:13" ht="29.25" customHeight="1" x14ac:dyDescent="0.25">
      <c r="A199" s="82" t="s">
        <v>3</v>
      </c>
      <c r="B199" s="83"/>
      <c r="C199" s="83"/>
      <c r="D199" s="83"/>
      <c r="E199" s="83"/>
      <c r="F199" s="83"/>
      <c r="G199" s="83"/>
      <c r="H199" s="83"/>
      <c r="I199" s="6">
        <f>I4+I10+I53+I73+I91+I94+I87</f>
        <v>7659209560.550004</v>
      </c>
      <c r="J199" s="6">
        <f t="shared" ref="J199:M199" si="15">J4+J10+J53+J73+J91+J94+J87</f>
        <v>9273948242.0389996</v>
      </c>
      <c r="K199" s="6">
        <f t="shared" si="15"/>
        <v>9798072521.3499985</v>
      </c>
      <c r="L199" s="6">
        <f t="shared" si="15"/>
        <v>9893194215.2199974</v>
      </c>
      <c r="M199" s="6">
        <f t="shared" si="15"/>
        <v>9944033240.5899963</v>
      </c>
    </row>
    <row r="200" spans="1:13" x14ac:dyDescent="0.25">
      <c r="I200" s="2"/>
    </row>
    <row r="201" spans="1:13" x14ac:dyDescent="0.25">
      <c r="I201" s="7"/>
      <c r="J201" s="7"/>
      <c r="K201" s="7"/>
      <c r="L201" s="7"/>
      <c r="M201" s="7"/>
    </row>
    <row r="202" spans="1:13" x14ac:dyDescent="0.25">
      <c r="I202" s="7"/>
      <c r="J202" s="7"/>
      <c r="K202" s="7"/>
      <c r="L202" s="7"/>
      <c r="M202" s="7"/>
    </row>
    <row r="203" spans="1:13" x14ac:dyDescent="0.25">
      <c r="J203" s="7"/>
    </row>
    <row r="204" spans="1:13" x14ac:dyDescent="0.25">
      <c r="I204" s="7"/>
    </row>
    <row r="205" spans="1:13" x14ac:dyDescent="0.25">
      <c r="K205" s="7"/>
      <c r="L205" s="7"/>
      <c r="M205" s="7"/>
    </row>
  </sheetData>
  <autoFilter ref="K1:K204"/>
  <mergeCells count="31">
    <mergeCell ref="K80:K82"/>
    <mergeCell ref="L80:L82"/>
    <mergeCell ref="M80:M82"/>
    <mergeCell ref="M85:M86"/>
    <mergeCell ref="A85:A86"/>
    <mergeCell ref="I85:I86"/>
    <mergeCell ref="J85:J86"/>
    <mergeCell ref="K85:K86"/>
    <mergeCell ref="L85:L86"/>
    <mergeCell ref="A199:H199"/>
    <mergeCell ref="D2:H2"/>
    <mergeCell ref="I2:M2"/>
    <mergeCell ref="A2:A3"/>
    <mergeCell ref="B2:B3"/>
    <mergeCell ref="C2:C3"/>
    <mergeCell ref="A7:A8"/>
    <mergeCell ref="A74:A79"/>
    <mergeCell ref="I74:I79"/>
    <mergeCell ref="J74:J79"/>
    <mergeCell ref="K74:K79"/>
    <mergeCell ref="L74:L79"/>
    <mergeCell ref="M74:M79"/>
    <mergeCell ref="A80:A82"/>
    <mergeCell ref="I80:I82"/>
    <mergeCell ref="J80:J82"/>
    <mergeCell ref="A1:M1"/>
    <mergeCell ref="I7:I8"/>
    <mergeCell ref="J7:J8"/>
    <mergeCell ref="K7:K8"/>
    <mergeCell ref="L7:L8"/>
    <mergeCell ref="M7:M8"/>
  </mergeCells>
  <pageMargins left="0" right="0" top="0.74803149606299213" bottom="0.74803149606299213" header="0.31496062992125984" footer="0.31496062992125984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2023 - 2027</vt:lpstr>
      <vt:lpstr>'2023 - 2027'!Область_печати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Варульникова С.</dc:creator>
  <cp:lastModifiedBy>Анна В. Цурган</cp:lastModifiedBy>
  <cp:lastPrinted>2024-11-22T06:10:58Z</cp:lastPrinted>
  <dcterms:created xsi:type="dcterms:W3CDTF">2018-05-11T06:33:41Z</dcterms:created>
  <dcterms:modified xsi:type="dcterms:W3CDTF">2025-01-12T18:05:43Z</dcterms:modified>
</cp:coreProperties>
</file>