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ЖКХ 2024\"/>
    </mc:Choice>
  </mc:AlternateContent>
  <bookViews>
    <workbookView xWindow="-1395" yWindow="3150" windowWidth="14235" windowHeight="8700" tabRatio="376"/>
  </bookViews>
  <sheets>
    <sheet name="2024" sheetId="1" r:id="rId1"/>
  </sheets>
  <definedNames>
    <definedName name="_xlnm.Print_Area" localSheetId="0">'2024'!$A$1:$L$264</definedName>
  </definedNames>
  <calcPr calcId="162913"/>
</workbook>
</file>

<file path=xl/calcChain.xml><?xml version="1.0" encoding="utf-8"?>
<calcChain xmlns="http://schemas.openxmlformats.org/spreadsheetml/2006/main">
  <c r="J76" i="1" l="1"/>
  <c r="I76" i="1"/>
  <c r="I75" i="1" s="1"/>
  <c r="H197" i="1" l="1"/>
  <c r="H37" i="1" l="1"/>
  <c r="H36" i="1"/>
  <c r="J209" i="1" l="1"/>
  <c r="I209" i="1"/>
  <c r="H209" i="1"/>
  <c r="J223" i="1" l="1"/>
  <c r="I223" i="1"/>
  <c r="H223" i="1"/>
  <c r="H39" i="1" l="1"/>
  <c r="J229" i="1" l="1"/>
  <c r="I229" i="1"/>
  <c r="H229" i="1"/>
  <c r="J230" i="1"/>
  <c r="I230" i="1"/>
  <c r="H230" i="1"/>
  <c r="H193" i="1"/>
  <c r="J197" i="1"/>
  <c r="J196" i="1" s="1"/>
  <c r="I197" i="1"/>
  <c r="I196" i="1" s="1"/>
  <c r="H196" i="1"/>
  <c r="H140" i="1" l="1"/>
  <c r="H126" i="1" l="1"/>
  <c r="H125" i="1" s="1"/>
  <c r="Q258" i="1" l="1"/>
  <c r="J205" i="1" l="1"/>
  <c r="I205" i="1"/>
  <c r="J166" i="1"/>
  <c r="I166" i="1"/>
  <c r="H166" i="1"/>
  <c r="J191" i="1"/>
  <c r="I191" i="1"/>
  <c r="H191" i="1"/>
  <c r="J125" i="1"/>
  <c r="J124" i="1" s="1"/>
  <c r="I125" i="1"/>
  <c r="I124" i="1" s="1"/>
  <c r="H124" i="1"/>
  <c r="H86" i="1"/>
  <c r="H76" i="1"/>
  <c r="H75" i="1" s="1"/>
  <c r="J75" i="1"/>
  <c r="J60" i="1"/>
  <c r="I60" i="1"/>
  <c r="H60" i="1"/>
  <c r="J57" i="1"/>
  <c r="J56" i="1" s="1"/>
  <c r="I57" i="1"/>
  <c r="I56" i="1" s="1"/>
  <c r="H57" i="1"/>
  <c r="H56" i="1" s="1"/>
  <c r="H149" i="1" l="1"/>
  <c r="J247" i="1" l="1"/>
  <c r="I247" i="1"/>
  <c r="H247" i="1"/>
  <c r="H246" i="1" s="1"/>
  <c r="J241" i="1"/>
  <c r="I241" i="1"/>
  <c r="H241" i="1"/>
  <c r="J73" i="1"/>
  <c r="I73" i="1"/>
  <c r="H73" i="1"/>
  <c r="J71" i="1"/>
  <c r="I71" i="1"/>
  <c r="H71" i="1"/>
  <c r="J68" i="1"/>
  <c r="I68" i="1"/>
  <c r="H68" i="1"/>
  <c r="H59" i="1"/>
  <c r="H55" i="1" l="1"/>
  <c r="J227" i="1"/>
  <c r="I227" i="1"/>
  <c r="H227" i="1"/>
  <c r="M17" i="1" l="1"/>
  <c r="N17" i="1"/>
  <c r="O17" i="1"/>
  <c r="J170" i="1" l="1"/>
  <c r="I170" i="1"/>
  <c r="H170" i="1"/>
  <c r="J251" i="1"/>
  <c r="J250" i="1" s="1"/>
  <c r="I251" i="1"/>
  <c r="I250" i="1" s="1"/>
  <c r="H251" i="1"/>
  <c r="H250" i="1" s="1"/>
  <c r="R250" i="1" l="1"/>
  <c r="J226" i="1"/>
  <c r="J225" i="1" s="1"/>
  <c r="I226" i="1"/>
  <c r="I225" i="1" s="1"/>
  <c r="H226" i="1"/>
  <c r="H225" i="1" s="1"/>
  <c r="R225" i="1" l="1"/>
  <c r="J67" i="1" l="1"/>
  <c r="J66" i="1" s="1"/>
  <c r="J65" i="1" s="1"/>
  <c r="I67" i="1"/>
  <c r="H67" i="1"/>
  <c r="I65" i="1" l="1"/>
  <c r="I66" i="1"/>
  <c r="H66" i="1"/>
  <c r="H65" i="1" s="1"/>
  <c r="R65" i="1" s="1"/>
  <c r="J59" i="1" l="1"/>
  <c r="I59" i="1"/>
  <c r="I55" i="1" l="1"/>
  <c r="J55" i="1"/>
  <c r="R124" i="1"/>
  <c r="J235" i="1"/>
  <c r="I235" i="1"/>
  <c r="H235" i="1"/>
  <c r="J246" i="1"/>
  <c r="I246" i="1"/>
  <c r="J144" i="1" l="1"/>
  <c r="I144" i="1"/>
  <c r="J130" i="1" l="1"/>
  <c r="I130" i="1"/>
  <c r="H130" i="1"/>
  <c r="I139" i="1" l="1"/>
  <c r="J139" i="1"/>
  <c r="H139" i="1"/>
  <c r="J133" i="1" l="1"/>
  <c r="I133" i="1"/>
  <c r="H133" i="1"/>
  <c r="J91" i="1"/>
  <c r="I91" i="1"/>
  <c r="H91" i="1"/>
  <c r="J160" i="1" l="1"/>
  <c r="J159" i="1" s="1"/>
  <c r="I160" i="1"/>
  <c r="I159" i="1" s="1"/>
  <c r="H160" i="1"/>
  <c r="H159" i="1" s="1"/>
  <c r="H106" i="1" l="1"/>
  <c r="I106" i="1"/>
  <c r="J106" i="1"/>
  <c r="H144" i="1" l="1"/>
  <c r="H82" i="1" l="1"/>
  <c r="J240" i="1"/>
  <c r="H240" i="1"/>
  <c r="J187" i="1"/>
  <c r="I187" i="1"/>
  <c r="H187" i="1"/>
  <c r="H111" i="1"/>
  <c r="J111" i="1"/>
  <c r="I111" i="1"/>
  <c r="J113" i="1"/>
  <c r="I113" i="1"/>
  <c r="H113" i="1"/>
  <c r="J44" i="1"/>
  <c r="J43" i="1" s="1"/>
  <c r="I44" i="1"/>
  <c r="I43" i="1" s="1"/>
  <c r="H44" i="1"/>
  <c r="P258" i="1"/>
  <c r="H25" i="1"/>
  <c r="H110" i="1" l="1"/>
  <c r="H43" i="1"/>
  <c r="J21" i="1"/>
  <c r="I21" i="1"/>
  <c r="H21" i="1"/>
  <c r="J20" i="1"/>
  <c r="I20" i="1"/>
  <c r="H20" i="1"/>
  <c r="O121" i="1"/>
  <c r="R16" i="1"/>
  <c r="I240" i="1" l="1"/>
  <c r="J232" i="1" l="1"/>
  <c r="I232" i="1"/>
  <c r="H232" i="1"/>
  <c r="H40" i="1"/>
  <c r="J41" i="1"/>
  <c r="I41" i="1"/>
  <c r="H41" i="1"/>
  <c r="J193" i="1" l="1"/>
  <c r="I193" i="1"/>
  <c r="H128" i="1" l="1"/>
  <c r="H119" i="1" s="1"/>
  <c r="H121" i="1" s="1"/>
  <c r="O258" i="1"/>
  <c r="N258" i="1" l="1"/>
  <c r="J178" i="1" l="1"/>
  <c r="I178" i="1"/>
  <c r="H178" i="1"/>
  <c r="H205" i="1" l="1"/>
  <c r="H99" i="1" l="1"/>
  <c r="O168" i="1"/>
  <c r="M168" i="1"/>
  <c r="M43" i="1"/>
  <c r="O22" i="1"/>
  <c r="N22" i="1"/>
  <c r="M22" i="1"/>
  <c r="M258" i="1" l="1"/>
  <c r="R43" i="1"/>
  <c r="R120" i="1"/>
  <c r="J185" i="1" l="1"/>
  <c r="I185" i="1"/>
  <c r="H185" i="1"/>
  <c r="I167" i="1" l="1"/>
  <c r="H169" i="1"/>
  <c r="H85" i="1"/>
  <c r="I208" i="1"/>
  <c r="I218" i="1"/>
  <c r="J208" i="1"/>
  <c r="J218" i="1"/>
  <c r="H104" i="1"/>
  <c r="H221" i="1"/>
  <c r="J221" i="1"/>
  <c r="I221" i="1"/>
  <c r="H172" i="1"/>
  <c r="J26" i="1"/>
  <c r="I26" i="1"/>
  <c r="H26" i="1"/>
  <c r="I28" i="1"/>
  <c r="J28" i="1"/>
  <c r="H28" i="1"/>
  <c r="H208" i="1"/>
  <c r="H236" i="1"/>
  <c r="H234" i="1" s="1"/>
  <c r="H115" i="1"/>
  <c r="J115" i="1"/>
  <c r="I115" i="1"/>
  <c r="I99" i="1"/>
  <c r="J99" i="1"/>
  <c r="H34" i="1"/>
  <c r="H32" i="1" s="1"/>
  <c r="H19" i="1" s="1"/>
  <c r="H22" i="1" s="1"/>
  <c r="I34" i="1"/>
  <c r="I32" i="1" s="1"/>
  <c r="I31" i="1" s="1"/>
  <c r="I25" i="1"/>
  <c r="I40" i="1"/>
  <c r="I14" i="1"/>
  <c r="J34" i="1"/>
  <c r="J32" i="1" s="1"/>
  <c r="J31" i="1" s="1"/>
  <c r="J25" i="1"/>
  <c r="J40" i="1"/>
  <c r="J14" i="1"/>
  <c r="I236" i="1"/>
  <c r="I234" i="1" s="1"/>
  <c r="J236" i="1"/>
  <c r="J234" i="1" s="1"/>
  <c r="J167" i="1"/>
  <c r="J132" i="1"/>
  <c r="J138" i="1"/>
  <c r="J149" i="1"/>
  <c r="J128" i="1" s="1"/>
  <c r="J119" i="1" s="1"/>
  <c r="I138" i="1"/>
  <c r="I149" i="1"/>
  <c r="I128" i="1" s="1"/>
  <c r="I119" i="1" s="1"/>
  <c r="H138" i="1"/>
  <c r="J13" i="1"/>
  <c r="I13" i="1"/>
  <c r="J219" i="1"/>
  <c r="I219" i="1"/>
  <c r="H219" i="1"/>
  <c r="J214" i="1"/>
  <c r="I214" i="1"/>
  <c r="H214" i="1"/>
  <c r="J83" i="1"/>
  <c r="J183" i="1"/>
  <c r="I183" i="1"/>
  <c r="H183" i="1"/>
  <c r="J181" i="1"/>
  <c r="I181" i="1"/>
  <c r="H181" i="1"/>
  <c r="J176" i="1"/>
  <c r="I176" i="1"/>
  <c r="H176" i="1"/>
  <c r="J174" i="1"/>
  <c r="I174" i="1"/>
  <c r="H174" i="1"/>
  <c r="I157" i="1"/>
  <c r="J157" i="1"/>
  <c r="H157" i="1"/>
  <c r="I143" i="1"/>
  <c r="J143" i="1"/>
  <c r="H143" i="1"/>
  <c r="H83" i="1"/>
  <c r="H51" i="1" s="1"/>
  <c r="H108" i="1"/>
  <c r="I101" i="1"/>
  <c r="I98" i="1" s="1"/>
  <c r="J101" i="1"/>
  <c r="J98" i="1" s="1"/>
  <c r="I86" i="1"/>
  <c r="I85" i="1" s="1"/>
  <c r="J86" i="1"/>
  <c r="J85" i="1" s="1"/>
  <c r="I108" i="1"/>
  <c r="J108" i="1"/>
  <c r="J104" i="1"/>
  <c r="I104" i="1"/>
  <c r="I102" i="1"/>
  <c r="J102" i="1"/>
  <c r="H102" i="1"/>
  <c r="I94" i="1"/>
  <c r="J94" i="1"/>
  <c r="H94" i="1"/>
  <c r="I83" i="1"/>
  <c r="H38" i="1"/>
  <c r="I38" i="1"/>
  <c r="J38" i="1"/>
  <c r="J33" i="1"/>
  <c r="I33" i="1"/>
  <c r="H33" i="1"/>
  <c r="I190" i="1" l="1"/>
  <c r="I165" i="1" s="1"/>
  <c r="J190" i="1"/>
  <c r="J165" i="1" s="1"/>
  <c r="I217" i="1"/>
  <c r="J217" i="1"/>
  <c r="I100" i="1"/>
  <c r="J100" i="1"/>
  <c r="R234" i="1"/>
  <c r="I148" i="1"/>
  <c r="J148" i="1"/>
  <c r="J19" i="1"/>
  <c r="I19" i="1"/>
  <c r="I24" i="1"/>
  <c r="J24" i="1"/>
  <c r="H24" i="1"/>
  <c r="R166" i="1"/>
  <c r="R20" i="1"/>
  <c r="R21" i="1"/>
  <c r="H132" i="1"/>
  <c r="J51" i="1"/>
  <c r="I51" i="1"/>
  <c r="H167" i="1"/>
  <c r="H192" i="1"/>
  <c r="J192" i="1"/>
  <c r="I192" i="1"/>
  <c r="H13" i="1"/>
  <c r="R13" i="1" s="1"/>
  <c r="H14" i="1"/>
  <c r="J172" i="1"/>
  <c r="J169" i="1"/>
  <c r="I172" i="1"/>
  <c r="I82" i="1"/>
  <c r="I50" i="1" s="1"/>
  <c r="H101" i="1"/>
  <c r="J82" i="1"/>
  <c r="J50" i="1" s="1"/>
  <c r="I110" i="1"/>
  <c r="I132" i="1"/>
  <c r="H31" i="1"/>
  <c r="H148" i="1"/>
  <c r="I169" i="1"/>
  <c r="H218" i="1"/>
  <c r="J110" i="1"/>
  <c r="I52" i="1" l="1"/>
  <c r="I12" i="1"/>
  <c r="J189" i="1"/>
  <c r="H190" i="1"/>
  <c r="H165" i="1" s="1"/>
  <c r="I168" i="1"/>
  <c r="I189" i="1"/>
  <c r="J168" i="1"/>
  <c r="H100" i="1"/>
  <c r="H98" i="1"/>
  <c r="H50" i="1" s="1"/>
  <c r="H52" i="1" s="1"/>
  <c r="I127" i="1"/>
  <c r="I121" i="1"/>
  <c r="J22" i="1"/>
  <c r="R14" i="1"/>
  <c r="H127" i="1"/>
  <c r="J121" i="1"/>
  <c r="J127" i="1"/>
  <c r="R51" i="1"/>
  <c r="H15" i="1"/>
  <c r="R167" i="1"/>
  <c r="I97" i="1"/>
  <c r="J97" i="1"/>
  <c r="I15" i="1"/>
  <c r="I17" i="1" s="1"/>
  <c r="J81" i="1"/>
  <c r="J54" i="1" s="1"/>
  <c r="O262" i="1" s="1"/>
  <c r="I81" i="1"/>
  <c r="I54" i="1" s="1"/>
  <c r="J15" i="1"/>
  <c r="I22" i="1"/>
  <c r="H217" i="1"/>
  <c r="H81" i="1"/>
  <c r="H54" i="1" s="1"/>
  <c r="M262" i="1" s="1"/>
  <c r="H189" i="1" l="1"/>
  <c r="N262" i="1"/>
  <c r="R262" i="1" s="1"/>
  <c r="R54" i="1"/>
  <c r="R258" i="1" s="1"/>
  <c r="R22" i="1"/>
  <c r="R121" i="1"/>
  <c r="H97" i="1"/>
  <c r="J12" i="1"/>
  <c r="J17" i="1" s="1"/>
  <c r="R15" i="1"/>
  <c r="J52" i="1"/>
  <c r="H168" i="1" l="1"/>
  <c r="R168" i="1" s="1"/>
  <c r="R52" i="1"/>
  <c r="H12" i="1"/>
  <c r="H17" i="1" s="1"/>
  <c r="R17" i="1" l="1"/>
</calcChain>
</file>

<file path=xl/comments1.xml><?xml version="1.0" encoding="utf-8"?>
<comments xmlns="http://schemas.openxmlformats.org/spreadsheetml/2006/main">
  <authors>
    <author>user</author>
  </authors>
  <commentList>
    <comment ref="I2" authorId="0" shapeId="0">
      <text>
        <r>
          <rPr>
            <sz val="9"/>
            <color indexed="81"/>
            <rFont val="Tahoma"/>
            <family val="2"/>
            <charset val="204"/>
          </rPr>
          <t>Номер учитывать</t>
        </r>
      </text>
    </comment>
  </commentList>
</comments>
</file>

<file path=xl/sharedStrings.xml><?xml version="1.0" encoding="utf-8"?>
<sst xmlns="http://schemas.openxmlformats.org/spreadsheetml/2006/main" count="1047" uniqueCount="338">
  <si>
    <t>Итого по мероприятиям</t>
  </si>
  <si>
    <t>ИТОГО по программе</t>
  </si>
  <si>
    <t>Основные мероприятия подпрограммы:</t>
  </si>
  <si>
    <t>Итого по подпрограмме</t>
  </si>
  <si>
    <t>Основные  мероприятия подпрограммы:</t>
  </si>
  <si>
    <t>Комитет по жилищно-коммунальному хозяйству Брянской городской администрации</t>
  </si>
  <si>
    <t xml:space="preserve">коммунальному хозяйству                                                                                                        </t>
  </si>
  <si>
    <t>Управление по строительству и развитию территории города Брянска</t>
  </si>
  <si>
    <t xml:space="preserve">Управление по строительству и развитию территории города Брянска  </t>
  </si>
  <si>
    <t>Код бюджетной классификации</t>
  </si>
  <si>
    <t>ГРБС</t>
  </si>
  <si>
    <t>МП</t>
  </si>
  <si>
    <t>НР</t>
  </si>
  <si>
    <t>Средства бюджета города Брянска</t>
  </si>
  <si>
    <t>008</t>
  </si>
  <si>
    <t>08</t>
  </si>
  <si>
    <t xml:space="preserve">План реализации муниципальной  программы города Брянска «Жилищно-коммунальное  хозяйство города Брянска» </t>
  </si>
  <si>
    <t>01</t>
  </si>
  <si>
    <t>02</t>
  </si>
  <si>
    <t>03</t>
  </si>
  <si>
    <t>S3450</t>
  </si>
  <si>
    <t>и экономического анализа комитета</t>
  </si>
  <si>
    <t xml:space="preserve">по жилищно-коммунальному хозяйству                                                                                                                  </t>
  </si>
  <si>
    <t>S1270</t>
  </si>
  <si>
    <t>008,
009</t>
  </si>
  <si>
    <t>009</t>
  </si>
  <si>
    <t>F3</t>
  </si>
  <si>
    <t>Средства Фонда  содействия реформированию ЖКХ</t>
  </si>
  <si>
    <t xml:space="preserve">008
</t>
  </si>
  <si>
    <t>2022 год</t>
  </si>
  <si>
    <t>городской администрации</t>
  </si>
  <si>
    <t xml:space="preserve">Муниципальная программа  города Брянска «Жилищно-коммунальное  хозяйство города Брянска» </t>
  </si>
  <si>
    <t>к постановлению Брянской городской администрации</t>
  </si>
  <si>
    <t>от _________________ № ___________</t>
  </si>
  <si>
    <t>6748S</t>
  </si>
  <si>
    <t>67483</t>
  </si>
  <si>
    <t>67484</t>
  </si>
  <si>
    <t>Средства бюджета города Брянска 
(за счет поступлений  средств от инициативных групп граждан, юридических лиц, общественных организаций (объединений))</t>
  </si>
  <si>
    <t>F5</t>
  </si>
  <si>
    <t>Комитет по ЖКХ</t>
  </si>
  <si>
    <t>015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</si>
  <si>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</si>
  <si>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</si>
  <si>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</si>
  <si>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</si>
  <si>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</si>
  <si>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</si>
  <si>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</si>
  <si>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 xml:space="preserve">1. </t>
  </si>
  <si>
    <t>Эксплуатация и содержание имущества, находящегося в муниципальной собственности, арендованного недвижимого имущества</t>
  </si>
  <si>
    <t xml:space="preserve">1.1. </t>
  </si>
  <si>
    <t>Компенсация выпадающих доходов организациям, предоставляющим населению жилищные услуги по ценам (тарифам), не обеспечивающим возмещение издержек</t>
  </si>
  <si>
    <t xml:space="preserve">1.2. </t>
  </si>
  <si>
    <t>2.</t>
  </si>
  <si>
    <t xml:space="preserve"> Мероприятия в сфере жилищного хозяйства</t>
  </si>
  <si>
    <t>2.1.</t>
  </si>
  <si>
    <t xml:space="preserve">2.1.1. </t>
  </si>
  <si>
    <t>Мероприятия по недопущению аварийных ситуаций в многоквартирных домах</t>
  </si>
  <si>
    <t>Установка приборов учета энергоресурсов в части муниципальных жилых помещений</t>
  </si>
  <si>
    <t xml:space="preserve"> Мероприятия по обеспечению безопасности проживания граждан</t>
  </si>
  <si>
    <t xml:space="preserve">Капитальный и текущий ремонт  муниципального жилищного фонда
</t>
  </si>
  <si>
    <t xml:space="preserve">2.2. </t>
  </si>
  <si>
    <t xml:space="preserve">3. </t>
  </si>
  <si>
    <t xml:space="preserve">4. 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</si>
  <si>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</si>
  <si>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 xml:space="preserve"> Расходы по ремонту и капитальному ремонту объектов коммунальной инфраструктуры </t>
  </si>
  <si>
    <t>Подготовка объектов ЖКХ к зиме</t>
  </si>
  <si>
    <t xml:space="preserve">1.3. </t>
  </si>
  <si>
    <t>Управление имущественных и земельных отношений Брянской городской администрации</t>
  </si>
  <si>
    <t>Мероприятия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</si>
  <si>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</si>
  <si>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Организация и обеспечение освещения улиц</t>
  </si>
  <si>
    <t xml:space="preserve"> Капитальный ремонт сетей наружного освещения
</t>
  </si>
  <si>
    <t>Уличное освещение</t>
  </si>
  <si>
    <t>Расходы по содержанию зеленых насаждений</t>
  </si>
  <si>
    <t>Мероприятия по благоустройству</t>
  </si>
  <si>
    <t xml:space="preserve">Устранение несанкционированных свалок ТКО </t>
  </si>
  <si>
    <t xml:space="preserve">1.4.4. </t>
  </si>
  <si>
    <t>Содержание городских фонтанов</t>
  </si>
  <si>
    <t>Субсидии на приобретение элементов праздничной иллюминации и праздничное оформление города</t>
  </si>
  <si>
    <t>Содержание городских лесов</t>
  </si>
  <si>
    <t>Мероприятия муниципальной программы:</t>
  </si>
  <si>
    <t>4.1.</t>
  </si>
  <si>
    <t>Руководство и управление в сфере установленных функций органов  местного самоуправления</t>
  </si>
  <si>
    <t xml:space="preserve">4.1.1. </t>
  </si>
  <si>
    <t>Учреждения, осуществляющие функции и полномочия в сфере ЖКХ и дорожного хозяйства</t>
  </si>
  <si>
    <t xml:space="preserve">4.1.2. </t>
  </si>
  <si>
    <t xml:space="preserve">Оценка имущества, признание прав и регулирование отношений муниципальной собственности </t>
  </si>
  <si>
    <t xml:space="preserve">4.1.4. </t>
  </si>
  <si>
    <t xml:space="preserve">4.1.5. 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</si>
  <si>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</si>
  <si>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4.1.6. </t>
  </si>
  <si>
    <t>Мероприятия по переселению граждан из аварийного жилищного фонда</t>
  </si>
  <si>
    <t xml:space="preserve">4.1.7. </t>
  </si>
  <si>
    <t>4.2.</t>
  </si>
  <si>
    <t>Содержание, текущий и капитальный ремонт и обеспечение безопасности гидротехнических сооружений</t>
  </si>
  <si>
    <t xml:space="preserve">4.2.1. </t>
  </si>
  <si>
    <t>Снос ветхих домов</t>
  </si>
  <si>
    <t xml:space="preserve">4.2.1.1. </t>
  </si>
  <si>
    <t>Содержание объекта - ГТС пос. Ковшовка</t>
  </si>
  <si>
    <t xml:space="preserve">4.2.1.2. </t>
  </si>
  <si>
    <t>Страхование и обеспечение безопасности объекта - ГТС пос. Ковшовка</t>
  </si>
  <si>
    <t>Приобретение специализированной техники  для предприятий жилищно-коммунального комплекса</t>
  </si>
  <si>
    <t>Бюджетные инвестиции в объекты капитального строительства муниципальной собственности</t>
  </si>
  <si>
    <t xml:space="preserve">4.3. </t>
  </si>
  <si>
    <t>Развитие инфраструктуры в сфере коммунального хозяйства</t>
  </si>
  <si>
    <t xml:space="preserve">Бюджетные инвестиции в объекты  капитального строительства  муниципальной собственности  </t>
  </si>
  <si>
    <t>».</t>
  </si>
  <si>
    <t>04</t>
  </si>
  <si>
    <t>05</t>
  </si>
  <si>
    <t>06</t>
  </si>
  <si>
    <t>07</t>
  </si>
  <si>
    <t>Связь с показателями  (индикаторами) основных мероприятий  (проектов) (порядковый номер показателя)</t>
  </si>
  <si>
    <t>4.2.3.</t>
  </si>
  <si>
    <t xml:space="preserve">Софинансирование объектов капитальных вложений муниципальной собственности </t>
  </si>
  <si>
    <t>2.1.2.</t>
  </si>
  <si>
    <r>
      <t xml:space="preserve">Подпрограмма  муниципальной программы
 </t>
    </r>
    <r>
      <rPr>
        <b/>
        <sz val="11"/>
        <rFont val="Arial CYR"/>
      </rPr>
      <t xml:space="preserve">«Жилищное хозяйство города Брянска» </t>
    </r>
  </si>
  <si>
    <t>Обеспечение мероприятий по содержанию  жилищного фонда в соответствии с санитарными и техническими нормами</t>
  </si>
  <si>
    <r>
      <t xml:space="preserve"> Подпрограмма муниципальной программы  
</t>
    </r>
    <r>
      <rPr>
        <b/>
        <sz val="11"/>
        <rFont val="Arial CYR"/>
      </rPr>
      <t xml:space="preserve">«Коммунальное хозяйство города Брянска» </t>
    </r>
  </si>
  <si>
    <t xml:space="preserve">008,
009
</t>
  </si>
  <si>
    <t>S3480</t>
  </si>
  <si>
    <t>Исполнение исковых требований на основании вступивших в законную силу судебных актов</t>
  </si>
  <si>
    <t>Обустройство и материально-техническое оснащение приютов для содержания животных без владельцев</t>
  </si>
  <si>
    <t xml:space="preserve">4.1.3. </t>
  </si>
  <si>
    <t>2019 год</t>
  </si>
  <si>
    <t>2020 год</t>
  </si>
  <si>
    <t>Гор. бюджет</t>
  </si>
  <si>
    <t>Всего</t>
  </si>
  <si>
    <t>(Рег. пр. "Обеспеч. устойч. сокращ.")</t>
  </si>
  <si>
    <t>УСРТ</t>
  </si>
  <si>
    <t>Всего Гор. бюджет</t>
  </si>
  <si>
    <t>всего (пров)</t>
  </si>
  <si>
    <t>гор. бюджет  (пров)</t>
  </si>
  <si>
    <t>Приложение № 2</t>
  </si>
  <si>
    <t>2025 год</t>
  </si>
  <si>
    <t>2021 год</t>
  </si>
  <si>
    <t>всего 2019-2025</t>
  </si>
  <si>
    <t>П/П "Коммунальное хозяйство"</t>
  </si>
  <si>
    <t>П/П "Внешнее благоустройство"</t>
  </si>
  <si>
    <t>Расходы по обслуживанию объектов коммунальной инфраструктуры (теплотрассы, газопроводы, трансформаторные подстанции)</t>
  </si>
  <si>
    <t xml:space="preserve">4.4. </t>
  </si>
  <si>
    <t>10</t>
  </si>
  <si>
    <t>Мероприятия в сфере охраны окружающей среды
(ликвидация несанкционированных  свалок, выявленных в границах г. Брянска)</t>
  </si>
  <si>
    <t xml:space="preserve">3.1. </t>
  </si>
  <si>
    <t xml:space="preserve">Мероприятия в сфере охраны окружающей среды
</t>
  </si>
  <si>
    <t>И.А. Малашенок</t>
  </si>
  <si>
    <t>I.</t>
  </si>
  <si>
    <t>II.</t>
  </si>
  <si>
    <t>III.</t>
  </si>
  <si>
    <r>
      <t xml:space="preserve">Подпрограмма  муниципальной программы:
</t>
    </r>
    <r>
      <rPr>
        <b/>
        <sz val="11"/>
        <rFont val="Arial CYR"/>
      </rPr>
      <t xml:space="preserve">«Внешнее благоустройство территории города Брянска»  </t>
    </r>
  </si>
  <si>
    <t>4.4.1.</t>
  </si>
  <si>
    <t>Главный специалист отдела прогнозирования</t>
  </si>
  <si>
    <t>Средства бюджета городского округа город Брянск</t>
  </si>
  <si>
    <t>Средства бюджета городского округа город Брянск, 
в том числе:</t>
  </si>
  <si>
    <t>Обеспечение мероприятий по решению прочих вопросов в области жилищно-коммунального хозяйства</t>
  </si>
  <si>
    <t>П/П "Жилищное хозяйство"</t>
  </si>
  <si>
    <t xml:space="preserve">2.4. </t>
  </si>
  <si>
    <t>Организация мероприятий при осуществлении деятельности по обращению с животными без владельцев</t>
  </si>
  <si>
    <t>Обеспечение устойчивого сокращения непригодного для проживания жилищного фонда (за счёт средств городского бюджета)</t>
  </si>
  <si>
    <t>Обеспечение устойчивого сокращения непригодного для проживания жилищного фонда (за счёт средств областного бюджета)</t>
  </si>
  <si>
    <t>6748S,
67483,
67484</t>
  </si>
  <si>
    <t xml:space="preserve">Региональный проект "Обеспечение устойчивого сокращения непригодного для проживания жилищного фонда (Брянская область)". 
</t>
  </si>
  <si>
    <t>Организация и содержание мест захоронения (кладбищ)</t>
  </si>
  <si>
    <t>Расходы по валке аварийных деревьев</t>
  </si>
  <si>
    <t>Средства бюджета городского округа город Брянск, в том числе:</t>
  </si>
  <si>
    <t xml:space="preserve">4.2. </t>
  </si>
  <si>
    <t xml:space="preserve">4.1.9. </t>
  </si>
  <si>
    <t>S9605</t>
  </si>
  <si>
    <t>09605</t>
  </si>
  <si>
    <t>09505</t>
  </si>
  <si>
    <t>Тип структурного элемента</t>
  </si>
  <si>
    <t>Реализация инициативных проектов</t>
  </si>
  <si>
    <t xml:space="preserve">2.1. </t>
  </si>
  <si>
    <t>11</t>
  </si>
  <si>
    <t>S587Н</t>
  </si>
  <si>
    <t>S587П</t>
  </si>
  <si>
    <t>Обеспечение устойчивого сокращения непригодного для проживания жилищного фонда (за счёт средств публично-правовой компании "Фонд развития территорий")</t>
  </si>
  <si>
    <t>Реализация инициативных проектов ("Благоустройство пляжа оз. Мутное в Фокинском районе города Брянска")</t>
  </si>
  <si>
    <t>Реализация инициативных проектов ("Устройство лестничного перехода между домами ул. Нагорная д. 6 и ул. Сакко и Ванцетти, д. 8")</t>
  </si>
  <si>
    <t>1.2.</t>
  </si>
  <si>
    <t>Субсидия МУП "Брянские бани" города Брянска на финансовое обеспечение затрат в целях предупреждения банкротства и восстановления платежеспособности муниципального унитарного предприятия города Брянска</t>
  </si>
  <si>
    <t xml:space="preserve">1.1.4. </t>
  </si>
  <si>
    <t xml:space="preserve">Содержание и ремонт сетей наружного освещения </t>
  </si>
  <si>
    <t xml:space="preserve">1, 2 </t>
  </si>
  <si>
    <t>Техническое обслуживание сетей наружного освещения (муниципальный контракт)</t>
  </si>
  <si>
    <t>Заместитель Главы</t>
  </si>
  <si>
    <t xml:space="preserve">Капитальный ремонт объектов внешнего благоустройства </t>
  </si>
  <si>
    <t>Проектирование строительства крематория</t>
  </si>
  <si>
    <t>7</t>
  </si>
  <si>
    <t>23, 25, 26</t>
  </si>
  <si>
    <t>Модернизация объектов уличного освещения</t>
  </si>
  <si>
    <t>1.5.1.</t>
  </si>
  <si>
    <t xml:space="preserve"> </t>
  </si>
  <si>
    <t>Озеленение территории</t>
  </si>
  <si>
    <t>Реализация единой государственной политики в сфере жилищно-коммунального хозяйства</t>
  </si>
  <si>
    <t>2026 год</t>
  </si>
  <si>
    <t>Расходы на посадку цветов</t>
  </si>
  <si>
    <t>Прочие мероприятия в области жилищно-коммунального хозяйства</t>
  </si>
  <si>
    <t>всего 2019-2026</t>
  </si>
  <si>
    <t>всего гор. бюджет
2019-2026</t>
  </si>
  <si>
    <t xml:space="preserve">2024 год </t>
  </si>
  <si>
    <t>Строительство (реконструкция) канализационных сетей и канализационных коллекторов для населенных пунктов Брянской области</t>
  </si>
  <si>
    <t>Д2430</t>
  </si>
  <si>
    <t>Региональный проект "Чистая вода (Брянская область)"</t>
  </si>
  <si>
    <t xml:space="preserve">Расходы по вырубке деревьев </t>
  </si>
  <si>
    <t>Содержание мест захоронения (в т.ч. вырубка деревьев 2024 год - 3 000 000,00 руб.)</t>
  </si>
  <si>
    <t>Создание условий по погребению путем строительства зданий (сооружений) похоронного назначения</t>
  </si>
  <si>
    <t>09</t>
  </si>
  <si>
    <t xml:space="preserve">2. </t>
  </si>
  <si>
    <t>13</t>
  </si>
  <si>
    <t>3.</t>
  </si>
  <si>
    <t>3.1.</t>
  </si>
  <si>
    <t>1.</t>
  </si>
  <si>
    <t>Региональный проект "Модернизация объектов уличного освещения"</t>
  </si>
  <si>
    <t>2.1.1.</t>
  </si>
  <si>
    <t>2.1.3.</t>
  </si>
  <si>
    <t>2.2.1.</t>
  </si>
  <si>
    <t>2.2.2.</t>
  </si>
  <si>
    <t>2.2.3.</t>
  </si>
  <si>
    <t>2.3.</t>
  </si>
  <si>
    <t>2.3.1.</t>
  </si>
  <si>
    <t>2.4.1.</t>
  </si>
  <si>
    <t>2.4.2.</t>
  </si>
  <si>
    <t>2.4.3.</t>
  </si>
  <si>
    <t>2.4.4.</t>
  </si>
  <si>
    <t>2.5.</t>
  </si>
  <si>
    <t>Рег. проект "Чистая вода"</t>
  </si>
  <si>
    <t>Региональный проект "Строительство и реконструкция канализационных сетей и канализационных коллекторов для населенных пунктов Брянской области"</t>
  </si>
  <si>
    <t>Региональный проект "Развитие инфраструктуры сферы жилищно-коммунального хозяйства"</t>
  </si>
  <si>
    <t>14</t>
  </si>
  <si>
    <t xml:space="preserve">3.1.1. </t>
  </si>
  <si>
    <t xml:space="preserve">3.1.2. </t>
  </si>
  <si>
    <t xml:space="preserve">3.1.3. </t>
  </si>
  <si>
    <t>4.</t>
  </si>
  <si>
    <t>2.2.</t>
  </si>
  <si>
    <t xml:space="preserve">4.5. </t>
  </si>
  <si>
    <t>4.5.1.</t>
  </si>
  <si>
    <t>4.5.2.</t>
  </si>
  <si>
    <t>Рег. проект "Комп. сист. обр. с ТКО"</t>
  </si>
  <si>
    <t xml:space="preserve">4.3.1. </t>
  </si>
  <si>
    <t>Обеспечение мероприятий по переселению граждан из аварийного жилищного фонда</t>
  </si>
  <si>
    <t>SИ080</t>
  </si>
  <si>
    <t xml:space="preserve">4.6. </t>
  </si>
  <si>
    <t>Региональный проект "Предупреждение и ликвидация заразных и иных  болезней животных"</t>
  </si>
  <si>
    <t xml:space="preserve">4.6.1. </t>
  </si>
  <si>
    <t>15</t>
  </si>
  <si>
    <t>И.В. Квасов</t>
  </si>
  <si>
    <t>2023 год</t>
  </si>
  <si>
    <t>Рег. проект (стр-во и рек. кан. сетей)</t>
  </si>
  <si>
    <t>Рег. проект (Разв. инфрастр. сф. ЖКХ)</t>
  </si>
  <si>
    <t>Рег. проект (модерн. об. ул. освещ)</t>
  </si>
  <si>
    <t>Рег. проект "Пред. и ликв. зар. и иных болезн. жив-х "</t>
  </si>
  <si>
    <t>Средства бюджета городского округа город Брянск - всего, в том числе:</t>
  </si>
  <si>
    <t>Строительство 2-ой очереди полигона ТКО с площадкой компостирования отходов в п. Большое Полпино г. Брянска</t>
  </si>
  <si>
    <t>Канализационная сеть с КНС по ул. Почтовой в Бежицком районе г.Брянска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</si>
  <si>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</si>
  <si>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 Рождественская, ул. Созидания Бежицкого района г.Брянска</t>
  </si>
  <si>
    <t>Обеспечение мероприятий по модернизации систем коммунальной инфраструктуры Брянской области (за счёт средств публично-правовой компании "Фонд развития территорий") - всего, в том числе:</t>
  </si>
  <si>
    <t>Обеспечение мероприятий по модернизации систем коммунальной инфраструктуры Брянской области (за счёт средств областного бюджета) - всего, в том числе:</t>
  </si>
  <si>
    <t>Канализация по ул. Зеленая и пер. 3-й Бежицкий в Бежицком районе г. Брянска</t>
  </si>
  <si>
    <t>Обеспечение мероприятий по модернизации систем коммунальной инфраструктуры Брянской области  (за счёт средств областного бюджета) - всего, в том числе:</t>
  </si>
  <si>
    <t>Средства бюджета городского округа город Брянск- всего, в том числе:</t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</si>
  <si>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</si>
  <si>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Водопроводная сеть к домам № 38, 40а, 40б, 55, 57, 59 по ул. Кольцова и № 25, 27 по ул. Луговой  в Володарском районе г. Брянска</t>
  </si>
  <si>
    <t xml:space="preserve">Средства бюджета городского округа город Брянск </t>
  </si>
  <si>
    <t>S3520</t>
  </si>
  <si>
    <t>Водовод от ТК "Трубчевский" до ул. Вали Сафроновой д=500 мм</t>
  </si>
  <si>
    <t>Водовод в п. Чайковичи Бежицкого района д=300 мм</t>
  </si>
  <si>
    <t>Реконструкция технологического комплекса ГКНС по ул. Калинина, о/д 20 в Советском районе г. Брянска</t>
  </si>
  <si>
    <t>2.4.5.</t>
  </si>
  <si>
    <t>Канализация по ул. Вильямса в Советском  районе г.Брянска</t>
  </si>
  <si>
    <t>Самотечный канализационный коллектор по пр. Московскому в Фокинском районе г. Брянска. Переход под железной дорогой D 350 мм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</si>
  <si>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 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 - всего,
в том числе:</t>
  </si>
  <si>
    <t>Переход под железной дорогой Брянск-2  водовода речной воды в Фокинский район в две нитки - вынос с эстакады путепровода д=500 мм</t>
  </si>
  <si>
    <t xml:space="preserve">3.1.4. </t>
  </si>
  <si>
    <t>Возмещение расходов за коммунальные услуги по временно незаселенным муниципальным жилым помещениям</t>
  </si>
  <si>
    <t xml:space="preserve"> Основные мероприятия подпрограммы:</t>
  </si>
  <si>
    <r>
      <t xml:space="preserve">В том числе на 7 Рег проектов: (из них Комитет - </t>
    </r>
    <r>
      <rPr>
        <b/>
        <u/>
        <sz val="10"/>
        <color rgb="FF0000FF"/>
        <rFont val="Arial Cyr"/>
        <charset val="204"/>
      </rPr>
      <t>6</t>
    </r>
    <r>
      <rPr>
        <b/>
        <u/>
        <sz val="10"/>
        <rFont val="Arial Cyr"/>
        <charset val="204"/>
      </rPr>
      <t xml:space="preserve"> рег. проектов, УСРТ - </t>
    </r>
    <r>
      <rPr>
        <b/>
        <u/>
        <sz val="10"/>
        <color rgb="FF0000FF"/>
        <rFont val="Arial Cyr"/>
        <charset val="204"/>
      </rPr>
      <t>1</t>
    </r>
    <r>
      <rPr>
        <b/>
        <u/>
        <sz val="10"/>
        <rFont val="Arial Cyr"/>
        <charset val="204"/>
      </rPr>
      <t xml:space="preserve"> рег. проект, и </t>
    </r>
    <r>
      <rPr>
        <b/>
        <u/>
        <sz val="10"/>
        <color rgb="FF0000CC"/>
        <rFont val="Arial Cyr"/>
        <charset val="204"/>
      </rPr>
      <t xml:space="preserve">2 </t>
    </r>
    <r>
      <rPr>
        <b/>
        <u/>
        <sz val="10"/>
        <rFont val="Arial Cyr"/>
        <charset val="204"/>
      </rPr>
      <t xml:space="preserve"> рег. пр- совместно Комитет и УСРТ)</t>
    </r>
  </si>
  <si>
    <t>Расходы по обеспечению сохранности объекта культурного наследия</t>
  </si>
  <si>
    <t>Приобретение специального оборудования и техники, обеспечивающих бесперебойное водоснабжение и водоотведение</t>
  </si>
  <si>
    <t>4.2.4.</t>
  </si>
  <si>
    <t>4.4.2.</t>
  </si>
  <si>
    <t>2.4.6.</t>
  </si>
  <si>
    <t xml:space="preserve">4.2.2. </t>
  </si>
  <si>
    <t xml:space="preserve"> Прочие работы по содержанию и ремонту объектов внешнего благоустройства (пляжи, шахтные колодцы, лестничные переходы)</t>
  </si>
  <si>
    <t>Субсидия МУП "Жилкомсервис" Бежицкого района г. Брянска в целях обеспечения теплоснабжения жилого дома по адресу: г. Брянск, ул. О. Кошевого, 23</t>
  </si>
  <si>
    <t xml:space="preserve">4.2.5. </t>
  </si>
  <si>
    <t xml:space="preserve">4.2.4.1. </t>
  </si>
  <si>
    <t xml:space="preserve">4.2.4.2. </t>
  </si>
  <si>
    <t xml:space="preserve">4.2.4.3. </t>
  </si>
  <si>
    <t xml:space="preserve">4.2.6. </t>
  </si>
  <si>
    <t xml:space="preserve">4.2.4.4. </t>
  </si>
  <si>
    <t>Приобретение спецтехники для транспортирования ТКО</t>
  </si>
  <si>
    <t>И.о. председателя комитета по жилищно-</t>
  </si>
  <si>
    <t>С.В. Ботаговский</t>
  </si>
  <si>
    <t>Выполнение работ по обустройству контейнерных площадок</t>
  </si>
  <si>
    <t>Содержание прочих объектов внешнего благоустройства (часы)</t>
  </si>
  <si>
    <t>Создание объектов инфраструктуры для организации системы обращения с твёрдыми коммунальными отходами</t>
  </si>
  <si>
    <t>S2850</t>
  </si>
  <si>
    <t>Оплата коммунальных услуг по объектам муниципальной собственности</t>
  </si>
  <si>
    <t>Таблица № 2</t>
  </si>
  <si>
    <r>
      <t xml:space="preserve">Дизельная электростанция (1000 кВт Напряжение (В) 6300) </t>
    </r>
    <r>
      <rPr>
        <i/>
        <sz val="10"/>
        <rFont val="Arial Cyr"/>
        <charset val="204"/>
      </rPr>
      <t>(2 ед., поставка 2024 г.)</t>
    </r>
  </si>
  <si>
    <r>
      <t xml:space="preserve">Дизельная электростанция (2000 кВт Напряжение (В) 6300) </t>
    </r>
    <r>
      <rPr>
        <i/>
        <sz val="10"/>
        <rFont val="Arial Cyr"/>
        <charset val="204"/>
      </rPr>
      <t>(2 ед., поставка 2024 г.)</t>
    </r>
  </si>
  <si>
    <r>
      <t xml:space="preserve">Дизельная электростанция (500 кВт Напряжение (В) 400)        </t>
    </r>
    <r>
      <rPr>
        <i/>
        <sz val="10"/>
        <rFont val="Arial Cyr"/>
        <charset val="204"/>
      </rPr>
      <t>(3 ед.)</t>
    </r>
  </si>
  <si>
    <r>
      <t xml:space="preserve">Дизельная электростанция (300 кВт Напряжение (В) 400)        </t>
    </r>
    <r>
      <rPr>
        <i/>
        <sz val="10"/>
        <rFont val="Arial Cyr"/>
        <charset val="204"/>
      </rPr>
      <t>(1 ед.)</t>
    </r>
  </si>
  <si>
    <r>
      <t xml:space="preserve">Дизельная электростанция (1200 кВт Напряжение (В) 400)        </t>
    </r>
    <r>
      <rPr>
        <i/>
        <sz val="10"/>
        <rFont val="Arial Cyr"/>
        <charset val="204"/>
      </rPr>
      <t>(1 ед.)</t>
    </r>
  </si>
  <si>
    <r>
      <t xml:space="preserve">Дизельная электростанция (50 кВт Напряжение (В) 400)        </t>
    </r>
    <r>
      <rPr>
        <i/>
        <sz val="10"/>
        <rFont val="Arial Cyr"/>
        <charset val="204"/>
      </rPr>
      <t>(3 ед.)</t>
    </r>
  </si>
  <si>
    <r>
      <t xml:space="preserve">Дизельная электростанция (1000 кВт Напряжение (В) 400) </t>
    </r>
    <r>
      <rPr>
        <i/>
        <sz val="10"/>
        <rFont val="Arial Cyr"/>
        <charset val="204"/>
      </rPr>
      <t>(1 ед., поставка 2024 г.)</t>
    </r>
  </si>
  <si>
    <t>4, 5, 6</t>
  </si>
  <si>
    <t>7, 8</t>
  </si>
  <si>
    <t xml:space="preserve">7,8 </t>
  </si>
  <si>
    <t>8</t>
  </si>
  <si>
    <t>15, 16</t>
  </si>
  <si>
    <t>19, 20, 21, 23, 25, 26, 29, 33</t>
  </si>
  <si>
    <t>21, 23, 25, 26</t>
  </si>
  <si>
    <t>29, 33</t>
  </si>
  <si>
    <t>35, 36, 38, 39, 40, 42, 43, 44, 45, 46, 47, 48, 53, 55</t>
  </si>
  <si>
    <t>35, 36</t>
  </si>
  <si>
    <t>38, 39, 40</t>
  </si>
  <si>
    <t>42, 43, 44</t>
  </si>
  <si>
    <t>44, 45</t>
  </si>
  <si>
    <t>44, 47, 48, 53, 55</t>
  </si>
  <si>
    <t>47, 48</t>
  </si>
  <si>
    <t>59, 60, 69, 70, 71, 72, 74, 75, 76, 77, 78, 80, 81, 82, 84, 85, 86</t>
  </si>
  <si>
    <t>59, 60</t>
  </si>
  <si>
    <t>69, 70, 71, 72, 74, 75, 76, 77, 78</t>
  </si>
  <si>
    <t>72, 74, 75, 76</t>
  </si>
  <si>
    <t>81, 82</t>
  </si>
  <si>
    <t>84, 85</t>
  </si>
  <si>
    <t>4, 5, 6, 7, 8, 14, 15, 16</t>
  </si>
  <si>
    <t>5, 6</t>
  </si>
  <si>
    <t>38, 39, 40, 42, 43, 44, 45, 46, 47, 48, 53, 55</t>
  </si>
  <si>
    <r>
      <t>Обеспечение мероприятий по капитальному ремонту общего имущества многоквартирных домов</t>
    </r>
    <r>
      <rPr>
        <sz val="10"/>
        <rFont val="Arial Cyr"/>
        <charset val="204"/>
      </rPr>
      <t xml:space="preserve"> и муниципальных жилых помещений</t>
    </r>
  </si>
  <si>
    <r>
      <t>Региональный проект</t>
    </r>
    <r>
      <rPr>
        <b/>
        <sz val="10"/>
        <rFont val="Arial Cyr"/>
        <charset val="204"/>
      </rPr>
      <t xml:space="preserve"> "</t>
    </r>
    <r>
      <rPr>
        <sz val="10"/>
        <rFont val="Arial Cyr"/>
        <charset val="204"/>
      </rPr>
      <t>Создание объектов инфраструктуры для организации системы обращения с твёрдыми коммунальными отходами"</t>
    </r>
  </si>
  <si>
    <r>
      <rPr>
        <sz val="10"/>
        <rFont val="Arial Cyr"/>
        <charset val="204"/>
      </rPr>
      <t>Софинансирование объектов капитальных вложений муниципальной собственности.</t>
    </r>
    <r>
      <rPr>
        <sz val="10"/>
        <rFont val="Arial CYR"/>
      </rPr>
      <t xml:space="preserve">
</t>
    </r>
    <r>
      <rPr>
        <sz val="10"/>
        <rFont val="Arial Cyr"/>
        <charset val="204"/>
      </rPr>
      <t>Управление по строительству и развитию территории города Брянска</t>
    </r>
  </si>
  <si>
    <r>
      <rPr>
        <sz val="10"/>
        <rFont val="Arial Cyr"/>
        <charset val="204"/>
      </rPr>
      <t>Строительство и реконструкция (модернизация) объектов питьевого водоснабжения.</t>
    </r>
    <r>
      <rPr>
        <sz val="10"/>
        <rFont val="Arial CYR"/>
      </rPr>
      <t xml:space="preserve">
</t>
    </r>
    <r>
      <rPr>
        <sz val="10"/>
        <rFont val="Arial Cyr"/>
        <charset val="204"/>
      </rPr>
      <t>Управление по строительству и развитию территории города Брянска</t>
    </r>
  </si>
  <si>
    <r>
      <rPr>
        <sz val="10"/>
        <rFont val="Arial Cyr"/>
        <charset val="204"/>
      </rPr>
      <t>Строительство и реконструкция (модернизация) объектов питьевого водоснабжения.</t>
    </r>
    <r>
      <rPr>
        <sz val="10"/>
        <rFont val="Arial CYR"/>
      </rPr>
      <t xml:space="preserve">
Управление по строительству и развитию территории города Брянска</t>
    </r>
  </si>
  <si>
    <r>
      <t>Организаци</t>
    </r>
    <r>
      <rPr>
        <sz val="10"/>
        <rFont val="Arial Cyr"/>
        <charset val="204"/>
      </rPr>
      <t>я проведения на территории Брянской области мероприятий по  предупреждению и ликвидации болезней животных, их лечению, защите  населения от болезней, общих для человека и животных, в части оборудования и содержания  скотомогильников (биотермических ям) и по организации мероприятий при осуществлении деятельности по обращению с животными без владельцев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</si>
</sst>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"/>
  </numFmts>
  <fonts count="7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10"/>
      <name val="Arial CYR"/>
    </font>
    <font>
      <sz val="9"/>
      <name val="Arial CYR"/>
    </font>
    <font>
      <sz val="10"/>
      <name val="Arial"/>
      <family val="2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11"/>
      <name val="Arial CYR"/>
    </font>
    <font>
      <sz val="11"/>
      <name val="Arial Cyr"/>
      <charset val="204"/>
    </font>
    <font>
      <sz val="11"/>
      <name val="Arial"/>
      <family val="2"/>
      <charset val="204"/>
    </font>
    <font>
      <sz val="15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color indexed="12"/>
      <name val="Arial CYR"/>
      <charset val="204"/>
    </font>
    <font>
      <sz val="10"/>
      <color indexed="12"/>
      <name val="Arial"/>
      <family val="2"/>
      <charset val="204"/>
    </font>
    <font>
      <b/>
      <sz val="12"/>
      <name val="Arial Cyr"/>
      <charset val="204"/>
    </font>
    <font>
      <sz val="10"/>
      <color indexed="10"/>
      <name val="Arial"/>
      <family val="2"/>
      <charset val="204"/>
    </font>
    <font>
      <sz val="7"/>
      <color indexed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20"/>
      <name val="Arial"/>
      <family val="2"/>
      <charset val="204"/>
    </font>
    <font>
      <sz val="10"/>
      <color indexed="20"/>
      <name val="Arial Cyr"/>
      <charset val="204"/>
    </font>
    <font>
      <b/>
      <sz val="8.5"/>
      <name val="Arial CYR"/>
      <charset val="204"/>
    </font>
    <font>
      <i/>
      <sz val="10"/>
      <name val="Arial Cyr"/>
      <charset val="204"/>
    </font>
    <font>
      <b/>
      <sz val="11"/>
      <name val="Arial Cyr"/>
      <charset val="204"/>
    </font>
    <font>
      <sz val="9"/>
      <color indexed="10"/>
      <name val="Calibri"/>
      <family val="2"/>
      <charset val="204"/>
    </font>
    <font>
      <b/>
      <sz val="10"/>
      <color indexed="12"/>
      <name val="Arial"/>
      <family val="2"/>
      <charset val="204"/>
    </font>
    <font>
      <sz val="8"/>
      <color indexed="20"/>
      <name val="Arial Cyr"/>
      <charset val="204"/>
    </font>
    <font>
      <sz val="9"/>
      <color indexed="12"/>
      <name val="Arial Narrow"/>
      <family val="2"/>
      <charset val="204"/>
    </font>
    <font>
      <b/>
      <sz val="10"/>
      <name val="Book Antiqua"/>
      <family val="1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</font>
    <font>
      <b/>
      <sz val="12"/>
      <name val="Arial CYR"/>
    </font>
    <font>
      <sz val="12"/>
      <name val="Arial Cyr"/>
      <charset val="204"/>
    </font>
    <font>
      <sz val="10"/>
      <name val="Arial Cyr"/>
      <charset val="204"/>
    </font>
    <font>
      <b/>
      <sz val="10"/>
      <name val="Arial CYR"/>
    </font>
    <font>
      <sz val="10"/>
      <color rgb="FF19003E"/>
      <name val="Arial Cyr"/>
      <charset val="204"/>
    </font>
    <font>
      <sz val="8"/>
      <color rgb="FF19003E"/>
      <name val="Arial Cyr"/>
      <charset val="204"/>
    </font>
    <font>
      <b/>
      <sz val="8"/>
      <color rgb="FF19003E"/>
      <name val="Arial Cyr"/>
      <charset val="204"/>
    </font>
    <font>
      <sz val="16"/>
      <name val="Times New Roman"/>
      <family val="1"/>
      <charset val="204"/>
    </font>
    <font>
      <sz val="17"/>
      <name val="Times New Roman"/>
      <family val="1"/>
      <charset val="204"/>
    </font>
    <font>
      <sz val="17"/>
      <name val="Arial Cyr"/>
      <charset val="204"/>
    </font>
    <font>
      <sz val="10"/>
      <color rgb="FFC00000"/>
      <name val="Arial"/>
      <family val="2"/>
      <charset val="204"/>
    </font>
    <font>
      <sz val="10"/>
      <color rgb="FFC00000"/>
      <name val="Arial Cyr"/>
      <charset val="204"/>
    </font>
    <font>
      <b/>
      <sz val="8"/>
      <color indexed="20"/>
      <name val="Arial Cyr"/>
      <charset val="204"/>
    </font>
    <font>
      <b/>
      <u/>
      <sz val="10"/>
      <name val="Arial Cyr"/>
      <charset val="204"/>
    </font>
    <font>
      <sz val="11"/>
      <color indexed="12"/>
      <name val="Arial Narrow"/>
      <family val="2"/>
      <charset val="204"/>
    </font>
    <font>
      <b/>
      <u/>
      <sz val="10"/>
      <color rgb="FFFF0000"/>
      <name val="Arial Cyr"/>
      <charset val="204"/>
    </font>
    <font>
      <i/>
      <sz val="10"/>
      <color rgb="FF000099"/>
      <name val="Arial Cyr"/>
      <charset val="204"/>
    </font>
    <font>
      <i/>
      <sz val="9"/>
      <color indexed="12"/>
      <name val="Arial"/>
      <family val="2"/>
      <charset val="204"/>
    </font>
    <font>
      <i/>
      <sz val="9"/>
      <color indexed="20"/>
      <name val="Arial"/>
      <family val="2"/>
      <charset val="204"/>
    </font>
    <font>
      <i/>
      <sz val="9"/>
      <color rgb="FFC00000"/>
      <name val="Arial"/>
      <family val="2"/>
      <charset val="204"/>
    </font>
    <font>
      <i/>
      <sz val="9"/>
      <color indexed="12"/>
      <name val="Arial Narrow"/>
      <family val="2"/>
      <charset val="204"/>
    </font>
    <font>
      <i/>
      <sz val="9"/>
      <color indexed="12"/>
      <name val="Arial CYR"/>
      <charset val="204"/>
    </font>
    <font>
      <b/>
      <i/>
      <sz val="9"/>
      <color indexed="12"/>
      <name val="Arial Cyr"/>
      <charset val="204"/>
    </font>
    <font>
      <b/>
      <i/>
      <sz val="9"/>
      <color indexed="12"/>
      <name val="Arial"/>
      <family val="2"/>
      <charset val="204"/>
    </font>
    <font>
      <i/>
      <sz val="9"/>
      <color indexed="12"/>
      <name val="Book Antiqua"/>
      <family val="1"/>
      <charset val="204"/>
    </font>
    <font>
      <i/>
      <sz val="10"/>
      <name val="Arial"/>
      <family val="2"/>
      <charset val="204"/>
    </font>
    <font>
      <sz val="9"/>
      <color indexed="81"/>
      <name val="Tahoma"/>
      <family val="2"/>
      <charset val="204"/>
    </font>
    <font>
      <i/>
      <sz val="9"/>
      <color rgb="FFC00000"/>
      <name val="Arial CYR"/>
      <charset val="204"/>
    </font>
    <font>
      <b/>
      <u/>
      <sz val="10"/>
      <color rgb="FF0000FF"/>
      <name val="Arial Cyr"/>
      <charset val="204"/>
    </font>
    <font>
      <i/>
      <sz val="9"/>
      <color rgb="FF002060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b/>
      <u/>
      <sz val="10"/>
      <color rgb="FF0000CC"/>
      <name val="Arial Cyr"/>
      <charset val="204"/>
    </font>
    <font>
      <sz val="13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4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4" xfId="0" applyNumberFormat="1" applyFont="1" applyBorder="1" applyAlignment="1">
      <alignment horizontal="right" vertical="top" wrapText="1"/>
    </xf>
    <xf numFmtId="4" fontId="0" fillId="0" borderId="0" xfId="0" applyNumberFormat="1"/>
    <xf numFmtId="0" fontId="14" fillId="0" borderId="0" xfId="0" applyFont="1" applyAlignment="1">
      <alignment horizontal="center"/>
    </xf>
    <xf numFmtId="4" fontId="14" fillId="0" borderId="0" xfId="0" applyNumberFormat="1" applyFont="1" applyAlignment="1">
      <alignment horizontal="center"/>
    </xf>
    <xf numFmtId="0" fontId="14" fillId="0" borderId="0" xfId="0" applyFont="1"/>
    <xf numFmtId="0" fontId="7" fillId="0" borderId="0" xfId="0" applyFont="1" applyFill="1" applyBorder="1" applyAlignment="1">
      <alignment horizontal="center" wrapText="1"/>
    </xf>
    <xf numFmtId="0" fontId="15" fillId="0" borderId="0" xfId="0" applyFont="1"/>
    <xf numFmtId="4" fontId="15" fillId="0" borderId="0" xfId="0" applyNumberFormat="1" applyFont="1"/>
    <xf numFmtId="0" fontId="16" fillId="0" borderId="0" xfId="0" applyFont="1"/>
    <xf numFmtId="4" fontId="16" fillId="0" borderId="0" xfId="0" applyNumberFormat="1" applyFont="1"/>
    <xf numFmtId="0" fontId="4" fillId="0" borderId="5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4" fontId="0" fillId="0" borderId="0" xfId="0" applyNumberFormat="1" applyAlignment="1">
      <alignment vertical="top"/>
    </xf>
    <xf numFmtId="49" fontId="4" fillId="0" borderId="2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4" fontId="6" fillId="3" borderId="0" xfId="0" applyNumberFormat="1" applyFont="1" applyFill="1" applyBorder="1" applyAlignment="1">
      <alignment horizontal="right" vertical="top" wrapText="1"/>
    </xf>
    <xf numFmtId="4" fontId="6" fillId="0" borderId="0" xfId="0" applyNumberFormat="1" applyFont="1" applyBorder="1" applyAlignment="1">
      <alignment horizontal="left" vertical="top" wrapText="1"/>
    </xf>
    <xf numFmtId="0" fontId="16" fillId="0" borderId="0" xfId="0" applyFont="1" applyBorder="1"/>
    <xf numFmtId="4" fontId="6" fillId="0" borderId="0" xfId="0" applyNumberFormat="1" applyFont="1" applyFill="1" applyBorder="1" applyAlignment="1">
      <alignment horizontal="right" vertical="top" wrapText="1"/>
    </xf>
    <xf numFmtId="4" fontId="11" fillId="0" borderId="0" xfId="0" applyNumberFormat="1" applyFont="1" applyAlignment="1">
      <alignment vertical="top"/>
    </xf>
    <xf numFmtId="0" fontId="21" fillId="0" borderId="0" xfId="0" applyFont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3" fillId="0" borderId="0" xfId="0" applyNumberFormat="1" applyFont="1" applyBorder="1" applyAlignment="1">
      <alignment horizontal="right" vertical="top" wrapText="1"/>
    </xf>
    <xf numFmtId="0" fontId="0" fillId="0" borderId="0" xfId="0" applyFont="1"/>
    <xf numFmtId="4" fontId="26" fillId="0" borderId="0" xfId="0" applyNumberFormat="1" applyFont="1" applyBorder="1" applyAlignment="1">
      <alignment horizontal="right" wrapText="1"/>
    </xf>
    <xf numFmtId="4" fontId="27" fillId="0" borderId="0" xfId="0" applyNumberFormat="1" applyFont="1"/>
    <xf numFmtId="4" fontId="25" fillId="0" borderId="0" xfId="0" applyNumberFormat="1" applyFont="1" applyFill="1" applyBorder="1" applyAlignment="1">
      <alignment horizontal="right" vertical="top" wrapText="1"/>
    </xf>
    <xf numFmtId="4" fontId="28" fillId="0" borderId="0" xfId="0" applyNumberFormat="1" applyFont="1" applyBorder="1" applyAlignment="1">
      <alignment horizontal="right" vertical="top" wrapText="1"/>
    </xf>
    <xf numFmtId="4" fontId="29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4" fontId="6" fillId="0" borderId="4" xfId="0" applyNumberFormat="1" applyFont="1" applyFill="1" applyBorder="1" applyAlignment="1">
      <alignment horizontal="left" vertical="top" wrapText="1"/>
    </xf>
    <xf numFmtId="0" fontId="30" fillId="0" borderId="4" xfId="0" applyFont="1" applyBorder="1" applyAlignment="1">
      <alignment horizontal="left" vertical="top" wrapText="1"/>
    </xf>
    <xf numFmtId="0" fontId="0" fillId="0" borderId="0" xfId="0" applyFill="1"/>
    <xf numFmtId="0" fontId="14" fillId="0" borderId="0" xfId="0" applyFont="1" applyFill="1" applyAlignment="1">
      <alignment horizontal="center"/>
    </xf>
    <xf numFmtId="0" fontId="16" fillId="0" borderId="0" xfId="0" applyFont="1" applyFill="1"/>
    <xf numFmtId="4" fontId="10" fillId="0" borderId="2" xfId="0" applyNumberFormat="1" applyFont="1" applyBorder="1" applyAlignment="1">
      <alignment horizontal="right" wrapText="1"/>
    </xf>
    <xf numFmtId="0" fontId="5" fillId="0" borderId="2" xfId="0" applyFont="1" applyBorder="1"/>
    <xf numFmtId="0" fontId="31" fillId="0" borderId="1" xfId="0" applyFont="1" applyBorder="1" applyAlignment="1">
      <alignment horizontal="left" vertical="top"/>
    </xf>
    <xf numFmtId="4" fontId="6" fillId="0" borderId="8" xfId="0" applyNumberFormat="1" applyFont="1" applyBorder="1" applyAlignment="1">
      <alignment horizontal="right" vertical="top" wrapText="1"/>
    </xf>
    <xf numFmtId="4" fontId="6" fillId="0" borderId="9" xfId="0" applyNumberFormat="1" applyFont="1" applyBorder="1" applyAlignment="1">
      <alignment horizontal="right" vertical="top" wrapText="1"/>
    </xf>
    <xf numFmtId="0" fontId="31" fillId="0" borderId="5" xfId="0" applyFont="1" applyBorder="1" applyAlignment="1">
      <alignment horizontal="left" vertical="top"/>
    </xf>
    <xf numFmtId="0" fontId="5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31" fillId="0" borderId="4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0" fillId="0" borderId="2" xfId="0" applyFont="1" applyBorder="1"/>
    <xf numFmtId="0" fontId="0" fillId="0" borderId="4" xfId="0" applyFont="1" applyFill="1" applyBorder="1" applyAlignment="1">
      <alignment vertical="top" wrapText="1"/>
    </xf>
    <xf numFmtId="0" fontId="0" fillId="0" borderId="5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" xfId="0" applyFont="1" applyBorder="1"/>
    <xf numFmtId="0" fontId="31" fillId="0" borderId="1" xfId="0" applyFont="1" applyBorder="1" applyAlignment="1">
      <alignment vertical="top" wrapText="1"/>
    </xf>
    <xf numFmtId="0" fontId="31" fillId="0" borderId="1" xfId="0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4" fontId="6" fillId="2" borderId="6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/>
    </xf>
    <xf numFmtId="0" fontId="22" fillId="0" borderId="0" xfId="0" applyFont="1" applyBorder="1" applyAlignment="1">
      <alignment vertical="top"/>
    </xf>
    <xf numFmtId="0" fontId="33" fillId="0" borderId="0" xfId="0" applyFont="1" applyFill="1" applyBorder="1" applyAlignment="1">
      <alignment horizontal="center" wrapText="1"/>
    </xf>
    <xf numFmtId="4" fontId="10" fillId="0" borderId="0" xfId="0" applyNumberFormat="1" applyFont="1" applyBorder="1" applyAlignment="1">
      <alignment horizontal="right" vertical="top" wrapText="1"/>
    </xf>
    <xf numFmtId="4" fontId="34" fillId="0" borderId="0" xfId="0" applyNumberFormat="1" applyFont="1" applyBorder="1" applyAlignment="1">
      <alignment horizontal="right" vertical="top" wrapText="1"/>
    </xf>
    <xf numFmtId="0" fontId="35" fillId="0" borderId="0" xfId="0" applyFont="1" applyFill="1" applyBorder="1" applyAlignment="1">
      <alignment horizontal="center" wrapText="1"/>
    </xf>
    <xf numFmtId="0" fontId="36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 vertical="top"/>
    </xf>
    <xf numFmtId="4" fontId="11" fillId="0" borderId="0" xfId="0" applyNumberFormat="1" applyFont="1" applyAlignment="1">
      <alignment horizontal="center" vertical="top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31" fillId="3" borderId="4" xfId="0" applyFont="1" applyFill="1" applyBorder="1" applyAlignment="1">
      <alignment vertical="top" wrapText="1"/>
    </xf>
    <xf numFmtId="0" fontId="31" fillId="0" borderId="1" xfId="0" applyFont="1" applyFill="1" applyBorder="1" applyAlignment="1">
      <alignment horizontal="left" vertical="top"/>
    </xf>
    <xf numFmtId="4" fontId="0" fillId="0" borderId="0" xfId="0" applyNumberFormat="1" applyFont="1"/>
    <xf numFmtId="0" fontId="0" fillId="0" borderId="15" xfId="0" applyFont="1" applyBorder="1" applyAlignment="1">
      <alignment horizontal="left" vertical="top"/>
    </xf>
    <xf numFmtId="0" fontId="0" fillId="0" borderId="16" xfId="0" applyFont="1" applyBorder="1" applyAlignment="1">
      <alignment horizontal="left" vertical="top"/>
    </xf>
    <xf numFmtId="0" fontId="11" fillId="0" borderId="18" xfId="0" applyFont="1" applyBorder="1" applyAlignment="1">
      <alignment horizontal="left" vertical="top"/>
    </xf>
    <xf numFmtId="0" fontId="0" fillId="0" borderId="19" xfId="0" applyFont="1" applyBorder="1" applyAlignment="1">
      <alignment horizontal="left" vertical="top"/>
    </xf>
    <xf numFmtId="4" fontId="1" fillId="0" borderId="0" xfId="0" applyNumberFormat="1" applyFont="1" applyBorder="1"/>
    <xf numFmtId="0" fontId="32" fillId="0" borderId="1" xfId="0" applyFont="1" applyBorder="1" applyAlignment="1">
      <alignment horizontal="center" vertical="center" textRotation="90" wrapText="1"/>
    </xf>
    <xf numFmtId="0" fontId="17" fillId="0" borderId="1" xfId="0" applyFont="1" applyBorder="1" applyAlignment="1">
      <alignment vertical="top" wrapText="1"/>
    </xf>
    <xf numFmtId="0" fontId="17" fillId="4" borderId="1" xfId="0" applyFont="1" applyFill="1" applyBorder="1" applyAlignment="1">
      <alignment vertical="top" wrapText="1"/>
    </xf>
    <xf numFmtId="0" fontId="40" fillId="0" borderId="1" xfId="0" applyFont="1" applyBorder="1" applyAlignment="1">
      <alignment vertical="top" wrapText="1"/>
    </xf>
    <xf numFmtId="4" fontId="41" fillId="2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41" fillId="2" borderId="2" xfId="0" applyNumberFormat="1" applyFont="1" applyFill="1" applyBorder="1" applyAlignment="1">
      <alignment horizontal="right" vertical="top" wrapText="1"/>
    </xf>
    <xf numFmtId="4" fontId="41" fillId="2" borderId="17" xfId="0" applyNumberFormat="1" applyFont="1" applyFill="1" applyBorder="1" applyAlignment="1">
      <alignment horizontal="right" vertical="top" wrapText="1"/>
    </xf>
    <xf numFmtId="0" fontId="17" fillId="0" borderId="8" xfId="0" applyFont="1" applyBorder="1" applyAlignment="1">
      <alignment vertical="top" wrapText="1"/>
    </xf>
    <xf numFmtId="0" fontId="40" fillId="0" borderId="17" xfId="0" applyFont="1" applyBorder="1" applyAlignment="1">
      <alignment vertical="top" wrapText="1"/>
    </xf>
    <xf numFmtId="4" fontId="42" fillId="2" borderId="1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Border="1" applyAlignment="1">
      <alignment horizontal="right" vertical="top" wrapText="1"/>
    </xf>
    <xf numFmtId="4" fontId="42" fillId="2" borderId="20" xfId="0" applyNumberFormat="1" applyFont="1" applyFill="1" applyBorder="1" applyAlignment="1">
      <alignment horizontal="right" vertical="top" wrapText="1"/>
    </xf>
    <xf numFmtId="4" fontId="42" fillId="0" borderId="2" xfId="0" applyNumberFormat="1" applyFont="1" applyBorder="1" applyAlignment="1">
      <alignment horizontal="right" vertical="top" wrapText="1"/>
    </xf>
    <xf numFmtId="4" fontId="42" fillId="0" borderId="5" xfId="0" applyNumberFormat="1" applyFont="1" applyBorder="1" applyAlignment="1">
      <alignment horizontal="right" vertical="top" wrapText="1"/>
    </xf>
    <xf numFmtId="4" fontId="42" fillId="0" borderId="4" xfId="0" applyNumberFormat="1" applyFont="1" applyBorder="1" applyAlignment="1">
      <alignment horizontal="right" vertical="top" wrapText="1"/>
    </xf>
    <xf numFmtId="4" fontId="42" fillId="0" borderId="3" xfId="0" applyNumberFormat="1" applyFont="1" applyBorder="1" applyAlignment="1">
      <alignment horizontal="right" vertical="top" wrapText="1"/>
    </xf>
    <xf numFmtId="4" fontId="42" fillId="0" borderId="3" xfId="0" applyNumberFormat="1" applyFont="1" applyFill="1" applyBorder="1" applyAlignment="1">
      <alignment horizontal="right" vertical="top" wrapText="1"/>
    </xf>
    <xf numFmtId="4" fontId="42" fillId="0" borderId="10" xfId="0" applyNumberFormat="1" applyFont="1" applyFill="1" applyBorder="1" applyAlignment="1">
      <alignment horizontal="right" vertical="top" wrapText="1"/>
    </xf>
    <xf numFmtId="4" fontId="42" fillId="0" borderId="23" xfId="0" applyNumberFormat="1" applyFont="1" applyFill="1" applyBorder="1" applyAlignment="1">
      <alignment horizontal="right" vertical="top" wrapText="1"/>
    </xf>
    <xf numFmtId="4" fontId="41" fillId="2" borderId="24" xfId="0" applyNumberFormat="1" applyFont="1" applyFill="1" applyBorder="1" applyAlignment="1">
      <alignment horizontal="right" vertical="top" wrapText="1"/>
    </xf>
    <xf numFmtId="4" fontId="41" fillId="2" borderId="14" xfId="0" applyNumberFormat="1" applyFont="1" applyFill="1" applyBorder="1" applyAlignment="1">
      <alignment horizontal="right" vertical="top" wrapText="1"/>
    </xf>
    <xf numFmtId="4" fontId="41" fillId="2" borderId="25" xfId="0" applyNumberFormat="1" applyFont="1" applyFill="1" applyBorder="1" applyAlignment="1">
      <alignment horizontal="right" vertical="top" wrapText="1"/>
    </xf>
    <xf numFmtId="4" fontId="42" fillId="4" borderId="3" xfId="0" applyNumberFormat="1" applyFont="1" applyFill="1" applyBorder="1" applyAlignment="1">
      <alignment horizontal="right" vertical="top" wrapText="1"/>
    </xf>
    <xf numFmtId="4" fontId="42" fillId="0" borderId="1" xfId="0" applyNumberFormat="1" applyFont="1" applyFill="1" applyBorder="1" applyAlignment="1">
      <alignment horizontal="right" vertical="top" wrapText="1"/>
    </xf>
    <xf numFmtId="0" fontId="32" fillId="0" borderId="4" xfId="0" applyFont="1" applyBorder="1" applyAlignment="1">
      <alignment horizontal="left" vertical="top" wrapText="1"/>
    </xf>
    <xf numFmtId="49" fontId="43" fillId="0" borderId="1" xfId="0" applyNumberFormat="1" applyFont="1" applyBorder="1" applyAlignment="1">
      <alignment horizontal="left" vertical="top" wrapText="1"/>
    </xf>
    <xf numFmtId="0" fontId="43" fillId="0" borderId="1" xfId="0" applyFont="1" applyBorder="1" applyAlignment="1">
      <alignment horizontal="left" vertical="top" wrapText="1"/>
    </xf>
    <xf numFmtId="0" fontId="44" fillId="0" borderId="1" xfId="0" applyFont="1" applyBorder="1" applyAlignment="1">
      <alignment horizontal="center" vertical="center" textRotation="90" wrapText="1"/>
    </xf>
    <xf numFmtId="49" fontId="43" fillId="0" borderId="10" xfId="0" applyNumberFormat="1" applyFont="1" applyBorder="1" applyAlignment="1">
      <alignment horizontal="left" vertical="top" wrapText="1"/>
    </xf>
    <xf numFmtId="0" fontId="43" fillId="0" borderId="10" xfId="0" applyFont="1" applyBorder="1" applyAlignment="1">
      <alignment horizontal="left" vertical="top" wrapText="1"/>
    </xf>
    <xf numFmtId="0" fontId="43" fillId="0" borderId="17" xfId="0" applyFont="1" applyBorder="1" applyAlignment="1">
      <alignment horizontal="left" vertical="top" wrapText="1"/>
    </xf>
    <xf numFmtId="0" fontId="43" fillId="0" borderId="2" xfId="0" applyFont="1" applyBorder="1" applyAlignment="1">
      <alignment horizontal="left" wrapText="1"/>
    </xf>
    <xf numFmtId="0" fontId="43" fillId="0" borderId="1" xfId="0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49" fontId="43" fillId="0" borderId="4" xfId="0" applyNumberFormat="1" applyFont="1" applyBorder="1" applyAlignment="1">
      <alignment horizontal="left" vertical="top" wrapText="1"/>
    </xf>
    <xf numFmtId="0" fontId="43" fillId="0" borderId="4" xfId="0" applyFont="1" applyBorder="1" applyAlignment="1">
      <alignment horizontal="left" vertical="top" wrapText="1"/>
    </xf>
    <xf numFmtId="0" fontId="43" fillId="0" borderId="4" xfId="0" applyFont="1" applyFill="1" applyBorder="1" applyAlignment="1">
      <alignment horizontal="left" vertical="top" wrapText="1"/>
    </xf>
    <xf numFmtId="0" fontId="43" fillId="0" borderId="5" xfId="0" applyFont="1" applyBorder="1" applyAlignment="1">
      <alignment horizontal="left" vertical="top" wrapText="1"/>
    </xf>
    <xf numFmtId="0" fontId="43" fillId="0" borderId="2" xfId="0" applyFont="1" applyBorder="1" applyAlignment="1">
      <alignment horizontal="left" vertical="top" wrapText="1"/>
    </xf>
    <xf numFmtId="0" fontId="43" fillId="0" borderId="10" xfId="0" applyFont="1" applyFill="1" applyBorder="1" applyAlignment="1">
      <alignment horizontal="left" vertical="top" wrapText="1"/>
    </xf>
    <xf numFmtId="49" fontId="43" fillId="0" borderId="10" xfId="0" applyNumberFormat="1" applyFont="1" applyFill="1" applyBorder="1" applyAlignment="1">
      <alignment horizontal="left" vertical="top" wrapText="1"/>
    </xf>
    <xf numFmtId="49" fontId="43" fillId="0" borderId="2" xfId="0" applyNumberFormat="1" applyFont="1" applyBorder="1" applyAlignment="1">
      <alignment horizontal="left" vertical="top" wrapText="1"/>
    </xf>
    <xf numFmtId="0" fontId="43" fillId="0" borderId="2" xfId="0" applyFont="1" applyFill="1" applyBorder="1" applyAlignment="1">
      <alignment horizontal="left" vertical="top" wrapText="1"/>
    </xf>
    <xf numFmtId="0" fontId="43" fillId="0" borderId="17" xfId="0" applyFont="1" applyFill="1" applyBorder="1" applyAlignment="1">
      <alignment horizontal="left" vertical="top" wrapText="1"/>
    </xf>
    <xf numFmtId="0" fontId="43" fillId="0" borderId="1" xfId="0" applyFont="1" applyBorder="1" applyAlignment="1">
      <alignment horizontal="left" wrapText="1"/>
    </xf>
    <xf numFmtId="0" fontId="43" fillId="0" borderId="3" xfId="0" applyFont="1" applyBorder="1" applyAlignment="1">
      <alignment horizontal="left" vertical="top" wrapText="1"/>
    </xf>
    <xf numFmtId="0" fontId="43" fillId="0" borderId="11" xfId="0" applyFont="1" applyBorder="1" applyAlignment="1">
      <alignment horizontal="left" vertical="top" wrapText="1"/>
    </xf>
    <xf numFmtId="0" fontId="43" fillId="0" borderId="3" xfId="0" applyFont="1" applyFill="1" applyBorder="1" applyAlignment="1">
      <alignment horizontal="left" vertical="top" wrapText="1"/>
    </xf>
    <xf numFmtId="49" fontId="43" fillId="0" borderId="17" xfId="0" applyNumberFormat="1" applyFont="1" applyFill="1" applyBorder="1" applyAlignment="1">
      <alignment horizontal="left" vertical="top" wrapText="1"/>
    </xf>
    <xf numFmtId="0" fontId="43" fillId="0" borderId="8" xfId="0" applyFont="1" applyBorder="1" applyAlignment="1">
      <alignment horizontal="left" vertical="top" wrapText="1"/>
    </xf>
    <xf numFmtId="49" fontId="43" fillId="0" borderId="8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17" xfId="0" applyFont="1" applyBorder="1" applyAlignment="1">
      <alignment horizontal="left" vertical="top" wrapText="1"/>
    </xf>
    <xf numFmtId="4" fontId="42" fillId="0" borderId="2" xfId="0" applyNumberFormat="1" applyFont="1" applyFill="1" applyBorder="1" applyAlignment="1">
      <alignment horizontal="right" vertical="top" wrapText="1"/>
    </xf>
    <xf numFmtId="4" fontId="42" fillId="0" borderId="2" xfId="0" applyNumberFormat="1" applyFont="1" applyFill="1" applyBorder="1" applyAlignment="1">
      <alignment vertical="top" wrapText="1"/>
    </xf>
    <xf numFmtId="4" fontId="42" fillId="0" borderId="1" xfId="0" applyNumberFormat="1" applyFont="1" applyFill="1" applyBorder="1" applyAlignment="1">
      <alignment vertical="top" wrapText="1"/>
    </xf>
    <xf numFmtId="0" fontId="43" fillId="0" borderId="5" xfId="0" applyFont="1" applyFill="1" applyBorder="1" applyAlignment="1">
      <alignment horizontal="left" vertical="top" wrapText="1"/>
    </xf>
    <xf numFmtId="4" fontId="42" fillId="0" borderId="1" xfId="0" applyNumberFormat="1" applyFont="1" applyBorder="1" applyAlignment="1">
      <alignment vertical="top" wrapText="1"/>
    </xf>
    <xf numFmtId="4" fontId="41" fillId="2" borderId="2" xfId="0" applyNumberFormat="1" applyFont="1" applyFill="1" applyBorder="1" applyAlignment="1">
      <alignment vertical="top" wrapText="1"/>
    </xf>
    <xf numFmtId="49" fontId="43" fillId="0" borderId="2" xfId="0" applyNumberFormat="1" applyFont="1" applyFill="1" applyBorder="1" applyAlignment="1">
      <alignment horizontal="left" vertical="top" wrapText="1"/>
    </xf>
    <xf numFmtId="49" fontId="43" fillId="0" borderId="17" xfId="0" applyNumberFormat="1" applyFont="1" applyBorder="1" applyAlignment="1">
      <alignment horizontal="left" vertical="top" wrapText="1"/>
    </xf>
    <xf numFmtId="4" fontId="42" fillId="2" borderId="2" xfId="0" applyNumberFormat="1" applyFont="1" applyFill="1" applyBorder="1" applyAlignment="1">
      <alignment horizontal="right" vertical="top" wrapText="1"/>
    </xf>
    <xf numFmtId="0" fontId="43" fillId="0" borderId="1" xfId="0" applyFont="1" applyBorder="1" applyAlignment="1">
      <alignment vertical="top" wrapText="1"/>
    </xf>
    <xf numFmtId="0" fontId="43" fillId="0" borderId="6" xfId="0" applyFont="1" applyFill="1" applyBorder="1" applyAlignment="1">
      <alignment horizontal="left" vertical="top" wrapText="1"/>
    </xf>
    <xf numFmtId="0" fontId="43" fillId="0" borderId="6" xfId="0" applyFont="1" applyBorder="1" applyAlignment="1">
      <alignment vertical="top" wrapText="1"/>
    </xf>
    <xf numFmtId="0" fontId="43" fillId="0" borderId="4" xfId="0" applyFont="1" applyBorder="1" applyAlignment="1">
      <alignment vertical="top" wrapText="1"/>
    </xf>
    <xf numFmtId="0" fontId="43" fillId="0" borderId="3" xfId="0" applyFont="1" applyBorder="1" applyAlignment="1">
      <alignment vertical="top" wrapText="1"/>
    </xf>
    <xf numFmtId="0" fontId="43" fillId="0" borderId="5" xfId="0" applyFont="1" applyBorder="1" applyAlignment="1">
      <alignment vertical="top" wrapText="1"/>
    </xf>
    <xf numFmtId="49" fontId="43" fillId="0" borderId="5" xfId="0" applyNumberFormat="1" applyFont="1" applyBorder="1" applyAlignment="1">
      <alignment vertical="top" wrapText="1"/>
    </xf>
    <xf numFmtId="0" fontId="43" fillId="0" borderId="2" xfId="0" applyFont="1" applyBorder="1" applyAlignment="1">
      <alignment vertical="top" wrapText="1"/>
    </xf>
    <xf numFmtId="0" fontId="45" fillId="0" borderId="2" xfId="0" applyFont="1" applyBorder="1" applyAlignment="1">
      <alignment horizontal="left"/>
    </xf>
    <xf numFmtId="0" fontId="17" fillId="0" borderId="10" xfId="0" applyFont="1" applyFill="1" applyBorder="1" applyAlignment="1">
      <alignment vertical="top" wrapText="1"/>
    </xf>
    <xf numFmtId="0" fontId="32" fillId="0" borderId="17" xfId="0" applyFont="1" applyBorder="1" applyAlignment="1">
      <alignment vertical="top" wrapText="1"/>
    </xf>
    <xf numFmtId="0" fontId="32" fillId="0" borderId="10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0" fontId="46" fillId="0" borderId="0" xfId="0" applyFont="1"/>
    <xf numFmtId="0" fontId="2" fillId="6" borderId="0" xfId="0" applyFont="1" applyFill="1"/>
    <xf numFmtId="4" fontId="23" fillId="0" borderId="0" xfId="0" applyNumberFormat="1" applyFont="1" applyFill="1" applyBorder="1" applyAlignment="1">
      <alignment horizontal="right" vertical="top" wrapText="1"/>
    </xf>
    <xf numFmtId="4" fontId="42" fillId="6" borderId="1" xfId="0" applyNumberFormat="1" applyFont="1" applyFill="1" applyBorder="1" applyAlignment="1">
      <alignment horizontal="right" vertical="top" wrapText="1"/>
    </xf>
    <xf numFmtId="0" fontId="4" fillId="6" borderId="1" xfId="0" applyFont="1" applyFill="1" applyBorder="1" applyAlignment="1">
      <alignment vertical="top" wrapText="1"/>
    </xf>
    <xf numFmtId="0" fontId="0" fillId="0" borderId="0" xfId="0" applyAlignment="1"/>
    <xf numFmtId="49" fontId="4" fillId="0" borderId="0" xfId="0" applyNumberFormat="1" applyFont="1" applyBorder="1" applyAlignment="1">
      <alignment horizontal="right" wrapText="1"/>
    </xf>
    <xf numFmtId="49" fontId="47" fillId="0" borderId="0" xfId="0" applyNumberFormat="1" applyFont="1" applyFill="1" applyBorder="1" applyAlignment="1">
      <alignment horizontal="right" wrapText="1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0" fontId="4" fillId="0" borderId="0" xfId="0" applyFont="1" applyAlignment="1"/>
    <xf numFmtId="165" fontId="0" fillId="0" borderId="0" xfId="0" applyNumberFormat="1" applyFont="1" applyBorder="1"/>
    <xf numFmtId="0" fontId="9" fillId="0" borderId="0" xfId="0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0" fillId="0" borderId="0" xfId="0" applyFont="1" applyBorder="1" applyAlignment="1"/>
    <xf numFmtId="0" fontId="0" fillId="0" borderId="0" xfId="0" applyFont="1" applyBorder="1"/>
    <xf numFmtId="4" fontId="0" fillId="0" borderId="0" xfId="0" applyNumberFormat="1" applyFont="1" applyBorder="1"/>
    <xf numFmtId="0" fontId="31" fillId="6" borderId="1" xfId="0" applyFont="1" applyFill="1" applyBorder="1" applyAlignment="1">
      <alignment horizontal="left" vertical="top"/>
    </xf>
    <xf numFmtId="0" fontId="48" fillId="0" borderId="0" xfId="0" applyFont="1" applyFill="1" applyBorder="1"/>
    <xf numFmtId="0" fontId="49" fillId="0" borderId="0" xfId="0" applyFont="1" applyBorder="1" applyAlignment="1">
      <alignment vertical="top" wrapText="1"/>
    </xf>
    <xf numFmtId="4" fontId="48" fillId="0" borderId="0" xfId="0" applyNumberFormat="1" applyFont="1" applyBorder="1"/>
    <xf numFmtId="49" fontId="48" fillId="0" borderId="0" xfId="0" applyNumberFormat="1" applyFont="1" applyBorder="1" applyAlignment="1">
      <alignment horizontal="right" wrapText="1"/>
    </xf>
    <xf numFmtId="0" fontId="48" fillId="0" borderId="0" xfId="0" applyFont="1" applyBorder="1" applyAlignment="1">
      <alignment wrapText="1"/>
    </xf>
    <xf numFmtId="0" fontId="50" fillId="0" borderId="0" xfId="0" applyFont="1" applyFill="1" applyBorder="1" applyAlignment="1">
      <alignment vertical="top" wrapText="1"/>
    </xf>
    <xf numFmtId="49" fontId="48" fillId="0" borderId="0" xfId="0" applyNumberFormat="1" applyFont="1" applyFill="1" applyBorder="1" applyAlignment="1">
      <alignment horizontal="right" wrapText="1"/>
    </xf>
    <xf numFmtId="0" fontId="48" fillId="0" borderId="0" xfId="0" applyFont="1" applyFill="1" applyBorder="1" applyAlignment="1">
      <alignment wrapText="1"/>
    </xf>
    <xf numFmtId="0" fontId="48" fillId="0" borderId="0" xfId="0" applyFont="1" applyBorder="1"/>
    <xf numFmtId="0" fontId="49" fillId="0" borderId="0" xfId="0" applyFont="1" applyFill="1" applyBorder="1" applyAlignment="1">
      <alignment vertical="top" wrapText="1"/>
    </xf>
    <xf numFmtId="4" fontId="10" fillId="7" borderId="0" xfId="0" applyNumberFormat="1" applyFont="1" applyFill="1" applyBorder="1" applyAlignment="1">
      <alignment horizontal="right" vertical="top" wrapText="1"/>
    </xf>
    <xf numFmtId="0" fontId="51" fillId="6" borderId="0" xfId="0" applyFont="1" applyFill="1" applyAlignment="1">
      <alignment horizontal="left" vertical="top"/>
    </xf>
    <xf numFmtId="0" fontId="51" fillId="0" borderId="0" xfId="0" applyFont="1" applyFill="1" applyAlignment="1">
      <alignment horizontal="left" vertical="top"/>
    </xf>
    <xf numFmtId="0" fontId="52" fillId="0" borderId="0" xfId="0" applyFont="1"/>
    <xf numFmtId="0" fontId="53" fillId="0" borderId="0" xfId="0" applyFont="1"/>
    <xf numFmtId="0" fontId="52" fillId="0" borderId="0" xfId="0" applyFont="1" applyAlignment="1">
      <alignment horizontal="left"/>
    </xf>
    <xf numFmtId="0" fontId="52" fillId="0" borderId="0" xfId="0" applyFont="1" applyFill="1" applyAlignment="1">
      <alignment horizontal="left"/>
    </xf>
    <xf numFmtId="0" fontId="52" fillId="0" borderId="0" xfId="0" applyFont="1" applyFill="1"/>
    <xf numFmtId="0" fontId="0" fillId="0" borderId="8" xfId="0" applyFont="1" applyBorder="1" applyAlignment="1">
      <alignment horizontal="left" vertical="top"/>
    </xf>
    <xf numFmtId="4" fontId="6" fillId="0" borderId="8" xfId="0" applyNumberFormat="1" applyFont="1" applyFill="1" applyBorder="1" applyAlignment="1">
      <alignment horizontal="left" vertical="top" wrapText="1"/>
    </xf>
    <xf numFmtId="0" fontId="43" fillId="0" borderId="8" xfId="0" applyFont="1" applyFill="1" applyBorder="1" applyAlignment="1">
      <alignment horizontal="left" vertical="top" wrapText="1"/>
    </xf>
    <xf numFmtId="0" fontId="43" fillId="0" borderId="9" xfId="0" applyFont="1" applyBorder="1" applyAlignment="1">
      <alignment horizontal="left" vertical="top" wrapText="1"/>
    </xf>
    <xf numFmtId="4" fontId="42" fillId="2" borderId="10" xfId="0" applyNumberFormat="1" applyFont="1" applyFill="1" applyBorder="1" applyAlignment="1">
      <alignment horizontal="right" vertical="top" wrapText="1"/>
    </xf>
    <xf numFmtId="0" fontId="31" fillId="6" borderId="1" xfId="0" applyFont="1" applyFill="1" applyBorder="1" applyAlignment="1">
      <alignment vertical="top" wrapText="1"/>
    </xf>
    <xf numFmtId="0" fontId="0" fillId="6" borderId="0" xfId="0" applyFont="1" applyFill="1"/>
    <xf numFmtId="0" fontId="8" fillId="0" borderId="10" xfId="0" applyFont="1" applyFill="1" applyBorder="1" applyAlignment="1">
      <alignment horizontal="center" vertical="top"/>
    </xf>
    <xf numFmtId="0" fontId="52" fillId="6" borderId="0" xfId="0" applyFont="1" applyFill="1"/>
    <xf numFmtId="0" fontId="53" fillId="6" borderId="0" xfId="0" applyFont="1" applyFill="1"/>
    <xf numFmtId="4" fontId="42" fillId="6" borderId="4" xfId="0" applyNumberFormat="1" applyFont="1" applyFill="1" applyBorder="1" applyAlignment="1">
      <alignment horizontal="right" vertical="top" wrapText="1"/>
    </xf>
    <xf numFmtId="4" fontId="16" fillId="0" borderId="0" xfId="0" applyNumberFormat="1" applyFont="1" applyAlignment="1">
      <alignment vertical="top"/>
    </xf>
    <xf numFmtId="4" fontId="54" fillId="0" borderId="0" xfId="0" applyNumberFormat="1" applyFont="1" applyBorder="1" applyAlignment="1">
      <alignment horizontal="right" vertical="top" wrapText="1"/>
    </xf>
    <xf numFmtId="4" fontId="54" fillId="0" borderId="0" xfId="0" applyNumberFormat="1" applyFont="1" applyFill="1" applyBorder="1" applyAlignment="1">
      <alignment horizontal="right" vertical="top" wrapText="1"/>
    </xf>
    <xf numFmtId="0" fontId="55" fillId="0" borderId="0" xfId="0" applyFont="1" applyAlignment="1">
      <alignment horizontal="center" wrapText="1"/>
    </xf>
    <xf numFmtId="0" fontId="56" fillId="0" borderId="0" xfId="0" applyFont="1" applyFill="1" applyBorder="1" applyAlignment="1">
      <alignment horizontal="center" wrapText="1"/>
    </xf>
    <xf numFmtId="4" fontId="37" fillId="0" borderId="0" xfId="0" applyNumberFormat="1" applyFont="1" applyAlignment="1">
      <alignment horizontal="left" vertical="top"/>
    </xf>
    <xf numFmtId="0" fontId="7" fillId="0" borderId="22" xfId="0" applyFont="1" applyFill="1" applyBorder="1" applyAlignment="1">
      <alignment horizontal="center" wrapText="1"/>
    </xf>
    <xf numFmtId="4" fontId="55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0" fontId="13" fillId="0" borderId="0" xfId="0" applyFont="1"/>
    <xf numFmtId="0" fontId="57" fillId="0" borderId="0" xfId="0" applyFont="1"/>
    <xf numFmtId="4" fontId="58" fillId="0" borderId="0" xfId="0" applyNumberFormat="1" applyFont="1" applyAlignment="1">
      <alignment vertical="top"/>
    </xf>
    <xf numFmtId="0" fontId="32" fillId="6" borderId="1" xfId="0" applyFont="1" applyFill="1" applyBorder="1" applyAlignment="1">
      <alignment horizontal="center" vertical="top" wrapText="1"/>
    </xf>
    <xf numFmtId="0" fontId="0" fillId="6" borderId="0" xfId="0" applyFill="1"/>
    <xf numFmtId="0" fontId="52" fillId="6" borderId="0" xfId="0" applyFont="1" applyFill="1" applyAlignment="1">
      <alignment horizontal="left"/>
    </xf>
    <xf numFmtId="4" fontId="6" fillId="0" borderId="22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49" fontId="43" fillId="0" borderId="0" xfId="0" applyNumberFormat="1" applyFont="1" applyBorder="1" applyAlignment="1">
      <alignment horizontal="left" vertical="top" wrapText="1"/>
    </xf>
    <xf numFmtId="0" fontId="43" fillId="0" borderId="0" xfId="0" applyFont="1" applyFill="1" applyBorder="1" applyAlignment="1">
      <alignment horizontal="left" vertical="top" wrapText="1"/>
    </xf>
    <xf numFmtId="4" fontId="42" fillId="0" borderId="0" xfId="0" applyNumberFormat="1" applyFont="1" applyFill="1" applyBorder="1" applyAlignment="1">
      <alignment horizontal="right" vertical="top" wrapText="1"/>
    </xf>
    <xf numFmtId="0" fontId="19" fillId="6" borderId="0" xfId="0" applyFont="1" applyFill="1" applyBorder="1" applyAlignment="1">
      <alignment horizontal="left" vertical="top"/>
    </xf>
    <xf numFmtId="49" fontId="43" fillId="0" borderId="3" xfId="0" applyNumberFormat="1" applyFont="1" applyFill="1" applyBorder="1" applyAlignment="1">
      <alignment horizontal="left" vertical="top" wrapText="1"/>
    </xf>
    <xf numFmtId="0" fontId="43" fillId="6" borderId="1" xfId="0" applyFont="1" applyFill="1" applyBorder="1" applyAlignment="1">
      <alignment vertical="top" wrapText="1"/>
    </xf>
    <xf numFmtId="0" fontId="43" fillId="6" borderId="6" xfId="0" applyFont="1" applyFill="1" applyBorder="1" applyAlignment="1">
      <alignment horizontal="left" vertical="top" wrapText="1"/>
    </xf>
    <xf numFmtId="49" fontId="43" fillId="6" borderId="6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4" fillId="0" borderId="1" xfId="0" applyNumberFormat="1" applyFont="1" applyBorder="1" applyAlignment="1">
      <alignment vertical="top" wrapText="1"/>
    </xf>
    <xf numFmtId="0" fontId="59" fillId="0" borderId="0" xfId="0" applyFont="1" applyAlignment="1">
      <alignment wrapText="1"/>
    </xf>
    <xf numFmtId="0" fontId="0" fillId="6" borderId="4" xfId="0" applyFont="1" applyFill="1" applyBorder="1" applyAlignment="1">
      <alignment vertical="top" wrapText="1"/>
    </xf>
    <xf numFmtId="0" fontId="60" fillId="0" borderId="0" xfId="0" applyFont="1"/>
    <xf numFmtId="0" fontId="32" fillId="0" borderId="7" xfId="0" applyFont="1" applyBorder="1" applyAlignment="1">
      <alignment horizontal="left" vertical="top"/>
    </xf>
    <xf numFmtId="0" fontId="42" fillId="8" borderId="2" xfId="0" applyFont="1" applyFill="1" applyBorder="1" applyAlignment="1">
      <alignment horizontal="left" vertical="top"/>
    </xf>
    <xf numFmtId="4" fontId="41" fillId="6" borderId="1" xfId="0" applyNumberFormat="1" applyFont="1" applyFill="1" applyBorder="1" applyAlignment="1">
      <alignment horizontal="right" vertical="top" wrapText="1"/>
    </xf>
    <xf numFmtId="0" fontId="4" fillId="0" borderId="26" xfId="0" applyFont="1" applyBorder="1" applyAlignment="1">
      <alignment vertical="top" wrapText="1"/>
    </xf>
    <xf numFmtId="0" fontId="43" fillId="0" borderId="26" xfId="0" applyFont="1" applyBorder="1" applyAlignment="1">
      <alignment horizontal="left" vertical="top" wrapText="1"/>
    </xf>
    <xf numFmtId="0" fontId="43" fillId="0" borderId="26" xfId="0" applyFont="1" applyFill="1" applyBorder="1" applyAlignment="1">
      <alignment horizontal="left" vertical="top" wrapText="1"/>
    </xf>
    <xf numFmtId="49" fontId="43" fillId="0" borderId="26" xfId="0" applyNumberFormat="1" applyFont="1" applyFill="1" applyBorder="1" applyAlignment="1">
      <alignment horizontal="left" vertical="top" wrapText="1"/>
    </xf>
    <xf numFmtId="4" fontId="42" fillId="0" borderId="26" xfId="0" applyNumberFormat="1" applyFont="1" applyFill="1" applyBorder="1" applyAlignment="1">
      <alignment horizontal="right" vertical="top" wrapText="1"/>
    </xf>
    <xf numFmtId="0" fontId="0" fillId="0" borderId="24" xfId="0" applyFont="1" applyBorder="1" applyAlignment="1">
      <alignment horizontal="left" vertical="top"/>
    </xf>
    <xf numFmtId="49" fontId="18" fillId="8" borderId="2" xfId="0" applyNumberFormat="1" applyFont="1" applyFill="1" applyBorder="1" applyAlignment="1">
      <alignment horizontal="left" vertical="top" wrapText="1"/>
    </xf>
    <xf numFmtId="4" fontId="61" fillId="0" borderId="0" xfId="0" applyNumberFormat="1" applyFont="1" applyBorder="1" applyAlignment="1">
      <alignment horizontal="right" vertical="top" wrapText="1"/>
    </xf>
    <xf numFmtId="4" fontId="62" fillId="0" borderId="0" xfId="0" applyNumberFormat="1" applyFont="1" applyBorder="1" applyAlignment="1">
      <alignment horizontal="right" vertical="top" wrapText="1"/>
    </xf>
    <xf numFmtId="4" fontId="63" fillId="0" borderId="0" xfId="0" applyNumberFormat="1" applyFont="1" applyBorder="1" applyAlignment="1">
      <alignment horizontal="right" vertical="top" wrapText="1"/>
    </xf>
    <xf numFmtId="4" fontId="64" fillId="0" borderId="0" xfId="0" applyNumberFormat="1" applyFont="1" applyAlignment="1">
      <alignment vertical="top"/>
    </xf>
    <xf numFmtId="4" fontId="65" fillId="0" borderId="0" xfId="0" applyNumberFormat="1" applyFont="1" applyAlignment="1">
      <alignment vertical="top"/>
    </xf>
    <xf numFmtId="4" fontId="65" fillId="0" borderId="0" xfId="0" applyNumberFormat="1" applyFont="1" applyAlignment="1">
      <alignment horizontal="left" vertical="top"/>
    </xf>
    <xf numFmtId="4" fontId="66" fillId="0" borderId="0" xfId="0" applyNumberFormat="1" applyFont="1" applyAlignment="1">
      <alignment vertical="top"/>
    </xf>
    <xf numFmtId="4" fontId="66" fillId="0" borderId="0" xfId="0" applyNumberFormat="1" applyFont="1" applyAlignment="1">
      <alignment horizontal="left" vertical="top"/>
    </xf>
    <xf numFmtId="4" fontId="67" fillId="0" borderId="0" xfId="0" applyNumberFormat="1" applyFont="1" applyBorder="1" applyAlignment="1">
      <alignment horizontal="right" vertical="top" wrapText="1"/>
    </xf>
    <xf numFmtId="4" fontId="68" fillId="0" borderId="0" xfId="0" applyNumberFormat="1" applyFont="1" applyAlignment="1">
      <alignment horizontal="center" vertical="top"/>
    </xf>
    <xf numFmtId="0" fontId="64" fillId="0" borderId="0" xfId="0" applyFont="1" applyBorder="1" applyAlignment="1">
      <alignment vertical="top"/>
    </xf>
    <xf numFmtId="0" fontId="65" fillId="0" borderId="0" xfId="0" applyFont="1" applyBorder="1" applyAlignment="1">
      <alignment vertical="top"/>
    </xf>
    <xf numFmtId="0" fontId="65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 wrapText="1"/>
    </xf>
    <xf numFmtId="0" fontId="45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43" fillId="0" borderId="21" xfId="0" applyFont="1" applyBorder="1" applyAlignment="1">
      <alignment horizontal="left" vertical="top" wrapText="1"/>
    </xf>
    <xf numFmtId="4" fontId="42" fillId="2" borderId="3" xfId="0" applyNumberFormat="1" applyFont="1" applyFill="1" applyBorder="1" applyAlignment="1">
      <alignment horizontal="right" vertical="top" wrapText="1"/>
    </xf>
    <xf numFmtId="49" fontId="43" fillId="0" borderId="4" xfId="0" applyNumberFormat="1" applyFont="1" applyBorder="1" applyAlignment="1">
      <alignment vertical="top" wrapText="1"/>
    </xf>
    <xf numFmtId="0" fontId="69" fillId="0" borderId="4" xfId="0" applyFont="1" applyBorder="1" applyAlignment="1">
      <alignment vertical="top" wrapText="1"/>
    </xf>
    <xf numFmtId="0" fontId="0" fillId="6" borderId="1" xfId="0" applyFont="1" applyFill="1" applyBorder="1" applyAlignment="1">
      <alignment horizontal="left" vertical="top"/>
    </xf>
    <xf numFmtId="49" fontId="43" fillId="0" borderId="11" xfId="0" applyNumberFormat="1" applyFont="1" applyFill="1" applyBorder="1" applyAlignment="1">
      <alignment horizontal="left" vertical="top" wrapText="1"/>
    </xf>
    <xf numFmtId="0" fontId="0" fillId="0" borderId="14" xfId="0" applyFont="1" applyBorder="1" applyAlignment="1">
      <alignment vertical="top" wrapText="1"/>
    </xf>
    <xf numFmtId="0" fontId="43" fillId="0" borderId="6" xfId="0" applyFont="1" applyBorder="1" applyAlignment="1">
      <alignment horizontal="left" vertical="top" wrapText="1"/>
    </xf>
    <xf numFmtId="49" fontId="43" fillId="0" borderId="6" xfId="0" applyNumberFormat="1" applyFont="1" applyBorder="1" applyAlignment="1">
      <alignment vertical="top" wrapText="1"/>
    </xf>
    <xf numFmtId="0" fontId="17" fillId="9" borderId="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40" fillId="6" borderId="30" xfId="0" applyFont="1" applyFill="1" applyBorder="1" applyAlignment="1">
      <alignment horizontal="left" vertical="top" wrapText="1"/>
    </xf>
    <xf numFmtId="0" fontId="42" fillId="8" borderId="4" xfId="0" applyFont="1" applyFill="1" applyBorder="1" applyAlignment="1">
      <alignment horizontal="left" vertical="top"/>
    </xf>
    <xf numFmtId="4" fontId="42" fillId="10" borderId="1" xfId="0" applyNumberFormat="1" applyFont="1" applyFill="1" applyBorder="1" applyAlignment="1">
      <alignment horizontal="right" vertical="top" wrapText="1"/>
    </xf>
    <xf numFmtId="4" fontId="42" fillId="10" borderId="3" xfId="0" applyNumberFormat="1" applyFont="1" applyFill="1" applyBorder="1" applyAlignment="1">
      <alignment horizontal="right" vertical="top" wrapText="1"/>
    </xf>
    <xf numFmtId="0" fontId="31" fillId="0" borderId="15" xfId="0" applyFont="1" applyBorder="1" applyAlignment="1">
      <alignment horizontal="left" vertical="top"/>
    </xf>
    <xf numFmtId="4" fontId="71" fillId="0" borderId="0" xfId="0" applyNumberFormat="1" applyFont="1" applyAlignment="1">
      <alignment vertical="top"/>
    </xf>
    <xf numFmtId="4" fontId="42" fillId="6" borderId="0" xfId="0" applyNumberFormat="1" applyFont="1" applyFill="1" applyBorder="1" applyAlignment="1">
      <alignment horizontal="right" vertical="top" wrapText="1"/>
    </xf>
    <xf numFmtId="0" fontId="5" fillId="0" borderId="1" xfId="0" applyFont="1" applyBorder="1"/>
    <xf numFmtId="0" fontId="17" fillId="8" borderId="5" xfId="0" applyFont="1" applyFill="1" applyBorder="1" applyAlignment="1">
      <alignment horizontal="left" vertical="top" wrapText="1"/>
    </xf>
    <xf numFmtId="0" fontId="17" fillId="6" borderId="1" xfId="0" applyFont="1" applyFill="1" applyBorder="1" applyAlignment="1">
      <alignment horizontal="left" vertical="top" wrapText="1"/>
    </xf>
    <xf numFmtId="49" fontId="17" fillId="6" borderId="5" xfId="0" applyNumberFormat="1" applyFont="1" applyFill="1" applyBorder="1" applyAlignment="1">
      <alignment horizontal="left" vertical="top" wrapText="1"/>
    </xf>
    <xf numFmtId="0" fontId="43" fillId="6" borderId="2" xfId="0" applyFont="1" applyFill="1" applyBorder="1" applyAlignment="1">
      <alignment horizontal="left" vertical="top"/>
    </xf>
    <xf numFmtId="0" fontId="5" fillId="0" borderId="5" xfId="0" applyFont="1" applyBorder="1"/>
    <xf numFmtId="0" fontId="0" fillId="0" borderId="1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wrapText="1"/>
    </xf>
    <xf numFmtId="49" fontId="43" fillId="6" borderId="1" xfId="0" applyNumberFormat="1" applyFont="1" applyFill="1" applyBorder="1" applyAlignment="1">
      <alignment horizontal="left" vertical="top" wrapText="1"/>
    </xf>
    <xf numFmtId="0" fontId="4" fillId="6" borderId="0" xfId="0" applyFont="1" applyFill="1" applyBorder="1" applyAlignment="1">
      <alignment vertical="top" wrapText="1"/>
    </xf>
    <xf numFmtId="0" fontId="43" fillId="6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4" fontId="38" fillId="0" borderId="0" xfId="0" applyNumberFormat="1" applyFont="1"/>
    <xf numFmtId="0" fontId="0" fillId="0" borderId="2" xfId="0" applyFont="1" applyBorder="1" applyAlignment="1">
      <alignment vertical="top"/>
    </xf>
    <xf numFmtId="0" fontId="7" fillId="0" borderId="0" xfId="0" applyFont="1" applyFill="1" applyBorder="1" applyAlignment="1">
      <alignment horizontal="center" wrapText="1"/>
    </xf>
    <xf numFmtId="0" fontId="14" fillId="11" borderId="0" xfId="0" applyFont="1" applyFill="1" applyBorder="1" applyAlignment="1">
      <alignment horizontal="center" wrapText="1"/>
    </xf>
    <xf numFmtId="4" fontId="73" fillId="0" borderId="0" xfId="0" applyNumberFormat="1" applyFont="1" applyBorder="1" applyAlignment="1">
      <alignment horizontal="right" vertical="top" wrapText="1"/>
    </xf>
    <xf numFmtId="4" fontId="74" fillId="0" borderId="0" xfId="0" applyNumberFormat="1" applyFont="1" applyBorder="1" applyAlignment="1">
      <alignment horizontal="right" vertical="top" wrapText="1"/>
    </xf>
    <xf numFmtId="4" fontId="6" fillId="0" borderId="27" xfId="0" applyNumberFormat="1" applyFont="1" applyBorder="1" applyAlignment="1">
      <alignment horizontal="right" vertical="top" wrapText="1"/>
    </xf>
    <xf numFmtId="4" fontId="0" fillId="0" borderId="27" xfId="0" applyNumberFormat="1" applyBorder="1" applyAlignment="1">
      <alignment vertical="top"/>
    </xf>
    <xf numFmtId="4" fontId="29" fillId="0" borderId="27" xfId="0" applyNumberFormat="1" applyFont="1" applyBorder="1" applyAlignment="1">
      <alignment vertical="top"/>
    </xf>
    <xf numFmtId="4" fontId="16" fillId="0" borderId="27" xfId="0" applyNumberFormat="1" applyFont="1" applyBorder="1" applyAlignment="1">
      <alignment vertical="top"/>
    </xf>
    <xf numFmtId="0" fontId="14" fillId="0" borderId="0" xfId="0" applyFont="1" applyBorder="1" applyAlignment="1">
      <alignment horizontal="center"/>
    </xf>
    <xf numFmtId="0" fontId="14" fillId="11" borderId="22" xfId="0" applyFont="1" applyFill="1" applyBorder="1" applyAlignment="1">
      <alignment horizontal="center" wrapText="1"/>
    </xf>
    <xf numFmtId="0" fontId="45" fillId="0" borderId="1" xfId="0" applyFont="1" applyBorder="1" applyAlignment="1">
      <alignment horizontal="left" vertical="top" wrapText="1"/>
    </xf>
    <xf numFmtId="0" fontId="45" fillId="0" borderId="1" xfId="0" applyFont="1" applyFill="1" applyBorder="1" applyAlignment="1">
      <alignment horizontal="left" vertical="top" wrapText="1"/>
    </xf>
    <xf numFmtId="49" fontId="45" fillId="0" borderId="1" xfId="0" applyNumberFormat="1" applyFont="1" applyFill="1" applyBorder="1" applyAlignment="1">
      <alignment horizontal="left" vertical="top" wrapText="1"/>
    </xf>
    <xf numFmtId="0" fontId="0" fillId="6" borderId="1" xfId="0" applyFont="1" applyFill="1" applyBorder="1" applyAlignment="1">
      <alignment vertical="top" wrapText="1"/>
    </xf>
    <xf numFmtId="0" fontId="56" fillId="0" borderId="0" xfId="0" applyFont="1" applyFill="1" applyBorder="1" applyAlignment="1">
      <alignment horizontal="left" vertical="top" wrapText="1"/>
    </xf>
    <xf numFmtId="4" fontId="4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wrapText="1"/>
    </xf>
    <xf numFmtId="0" fontId="0" fillId="0" borderId="5" xfId="0" applyFont="1" applyBorder="1" applyAlignment="1">
      <alignment horizontal="left" vertical="top"/>
    </xf>
    <xf numFmtId="0" fontId="19" fillId="6" borderId="5" xfId="0" applyFont="1" applyFill="1" applyBorder="1" applyAlignment="1">
      <alignment horizontal="left" vertical="top"/>
    </xf>
    <xf numFmtId="0" fontId="19" fillId="6" borderId="2" xfId="0" applyFont="1" applyFill="1" applyBorder="1" applyAlignment="1">
      <alignment horizontal="left" vertical="top"/>
    </xf>
    <xf numFmtId="0" fontId="0" fillId="0" borderId="3" xfId="0" applyFont="1" applyBorder="1" applyAlignment="1">
      <alignment vertical="top" wrapText="1"/>
    </xf>
    <xf numFmtId="49" fontId="45" fillId="0" borderId="4" xfId="0" applyNumberFormat="1" applyFont="1" applyBorder="1" applyAlignment="1">
      <alignment horizontal="left" vertical="top" wrapText="1"/>
    </xf>
    <xf numFmtId="0" fontId="45" fillId="0" borderId="4" xfId="0" applyFont="1" applyBorder="1" applyAlignment="1">
      <alignment horizontal="left" vertical="top" wrapText="1"/>
    </xf>
    <xf numFmtId="49" fontId="45" fillId="0" borderId="4" xfId="0" applyNumberFormat="1" applyFont="1" applyFill="1" applyBorder="1" applyAlignment="1">
      <alignment horizontal="left" vertical="top" wrapText="1"/>
    </xf>
    <xf numFmtId="49" fontId="45" fillId="0" borderId="1" xfId="0" applyNumberFormat="1" applyFont="1" applyBorder="1" applyAlignment="1">
      <alignment horizontal="left" vertical="top" wrapText="1"/>
    </xf>
    <xf numFmtId="0" fontId="75" fillId="0" borderId="1" xfId="0" applyNumberFormat="1" applyFont="1" applyBorder="1" applyAlignment="1">
      <alignment vertical="top" wrapText="1"/>
    </xf>
    <xf numFmtId="0" fontId="75" fillId="0" borderId="4" xfId="0" applyNumberFormat="1" applyFont="1" applyBorder="1" applyAlignment="1">
      <alignment vertical="top" wrapText="1"/>
    </xf>
    <xf numFmtId="49" fontId="4" fillId="6" borderId="2" xfId="0" applyNumberFormat="1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1" fontId="31" fillId="0" borderId="1" xfId="0" applyNumberFormat="1" applyFont="1" applyBorder="1" applyAlignment="1">
      <alignment horizontal="left" vertical="top"/>
    </xf>
    <xf numFmtId="0" fontId="69" fillId="0" borderId="1" xfId="0" applyFont="1" applyBorder="1" applyAlignment="1">
      <alignment vertical="top" wrapText="1"/>
    </xf>
    <xf numFmtId="0" fontId="5" fillId="0" borderId="4" xfId="0" applyFont="1" applyBorder="1"/>
    <xf numFmtId="0" fontId="5" fillId="6" borderId="1" xfId="0" applyFont="1" applyFill="1" applyBorder="1" applyAlignment="1">
      <alignment horizontal="left"/>
    </xf>
    <xf numFmtId="0" fontId="42" fillId="4" borderId="5" xfId="0" applyFont="1" applyFill="1" applyBorder="1" applyAlignment="1">
      <alignment horizontal="left" vertical="top"/>
    </xf>
    <xf numFmtId="0" fontId="24" fillId="6" borderId="29" xfId="0" applyFont="1" applyFill="1" applyBorder="1" applyAlignment="1">
      <alignment horizontal="left" vertical="top" wrapText="1"/>
    </xf>
    <xf numFmtId="0" fontId="18" fillId="6" borderId="5" xfId="0" applyFont="1" applyFill="1" applyBorder="1" applyAlignment="1">
      <alignment horizontal="left" vertical="top" wrapText="1"/>
    </xf>
    <xf numFmtId="4" fontId="42" fillId="6" borderId="2" xfId="0" applyNumberFormat="1" applyFont="1" applyFill="1" applyBorder="1" applyAlignment="1">
      <alignment vertical="top" wrapText="1"/>
    </xf>
    <xf numFmtId="0" fontId="42" fillId="4" borderId="2" xfId="0" applyFont="1" applyFill="1" applyBorder="1" applyAlignment="1">
      <alignment horizontal="left" vertical="top"/>
    </xf>
    <xf numFmtId="0" fontId="17" fillId="8" borderId="4" xfId="0" applyFont="1" applyFill="1" applyBorder="1" applyAlignment="1">
      <alignment horizontal="left" vertical="top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14" fillId="11" borderId="0" xfId="0" applyFont="1" applyFill="1" applyBorder="1" applyAlignment="1">
      <alignment horizontal="center" wrapText="1"/>
    </xf>
    <xf numFmtId="49" fontId="18" fillId="0" borderId="1" xfId="0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75" fillId="0" borderId="2" xfId="0" applyFont="1" applyBorder="1"/>
    <xf numFmtId="49" fontId="17" fillId="6" borderId="2" xfId="0" applyNumberFormat="1" applyFont="1" applyFill="1" applyBorder="1" applyAlignment="1">
      <alignment horizontal="left" vertical="top" wrapText="1"/>
    </xf>
    <xf numFmtId="0" fontId="45" fillId="0" borderId="1" xfId="0" applyFont="1" applyBorder="1" applyAlignment="1">
      <alignment vertical="top" wrapText="1"/>
    </xf>
    <xf numFmtId="0" fontId="17" fillId="8" borderId="2" xfId="0" applyFont="1" applyFill="1" applyBorder="1" applyAlignment="1">
      <alignment horizontal="left" vertical="top" wrapText="1"/>
    </xf>
    <xf numFmtId="0" fontId="31" fillId="0" borderId="4" xfId="0" applyFont="1" applyFill="1" applyBorder="1" applyAlignment="1">
      <alignment vertical="top" wrapText="1"/>
    </xf>
    <xf numFmtId="4" fontId="42" fillId="6" borderId="3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wrapText="1"/>
    </xf>
    <xf numFmtId="0" fontId="24" fillId="6" borderId="28" xfId="0" applyFont="1" applyFill="1" applyBorder="1" applyAlignment="1">
      <alignment horizontal="left" vertical="top" wrapText="1"/>
    </xf>
    <xf numFmtId="0" fontId="40" fillId="6" borderId="29" xfId="0" applyFont="1" applyFill="1" applyBorder="1" applyAlignment="1">
      <alignment horizontal="left" vertical="top" wrapText="1"/>
    </xf>
    <xf numFmtId="0" fontId="45" fillId="8" borderId="5" xfId="0" applyFont="1" applyFill="1" applyBorder="1" applyAlignment="1">
      <alignment horizontal="left" vertical="top" wrapText="1"/>
    </xf>
    <xf numFmtId="0" fontId="0" fillId="6" borderId="14" xfId="0" applyFont="1" applyFill="1" applyBorder="1" applyAlignment="1">
      <alignment vertical="top" wrapText="1"/>
    </xf>
    <xf numFmtId="0" fontId="4" fillId="4" borderId="2" xfId="0" applyFont="1" applyFill="1" applyBorder="1" applyAlignment="1">
      <alignment vertical="top" wrapText="1"/>
    </xf>
    <xf numFmtId="4" fontId="0" fillId="0" borderId="0" xfId="0" applyNumberFormat="1" applyFont="1" applyBorder="1" applyAlignment="1">
      <alignment horizontal="right"/>
    </xf>
    <xf numFmtId="4" fontId="42" fillId="2" borderId="4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wrapText="1"/>
    </xf>
    <xf numFmtId="0" fontId="43" fillId="6" borderId="4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49" fontId="43" fillId="0" borderId="21" xfId="0" applyNumberFormat="1" applyFont="1" applyBorder="1" applyAlignment="1">
      <alignment vertical="top" wrapText="1"/>
    </xf>
    <xf numFmtId="0" fontId="45" fillId="0" borderId="5" xfId="0" applyFont="1" applyBorder="1" applyAlignment="1">
      <alignment horizontal="left"/>
    </xf>
    <xf numFmtId="0" fontId="31" fillId="6" borderId="5" xfId="0" applyFont="1" applyFill="1" applyBorder="1" applyAlignment="1">
      <alignment vertical="top"/>
    </xf>
    <xf numFmtId="0" fontId="31" fillId="6" borderId="2" xfId="0" applyFont="1" applyFill="1" applyBorder="1" applyAlignment="1">
      <alignment vertical="top"/>
    </xf>
    <xf numFmtId="49" fontId="24" fillId="6" borderId="28" xfId="0" applyNumberFormat="1" applyFont="1" applyFill="1" applyBorder="1" applyAlignment="1">
      <alignment vertical="top" wrapText="1"/>
    </xf>
    <xf numFmtId="49" fontId="24" fillId="6" borderId="29" xfId="0" applyNumberFormat="1" applyFont="1" applyFill="1" applyBorder="1" applyAlignment="1">
      <alignment vertical="top" wrapText="1"/>
    </xf>
    <xf numFmtId="49" fontId="24" fillId="6" borderId="30" xfId="0" applyNumberFormat="1" applyFont="1" applyFill="1" applyBorder="1" applyAlignment="1">
      <alignment vertical="top" wrapText="1"/>
    </xf>
    <xf numFmtId="49" fontId="45" fillId="6" borderId="4" xfId="0" applyNumberFormat="1" applyFont="1" applyFill="1" applyBorder="1" applyAlignment="1">
      <alignment horizontal="left" vertical="top" wrapText="1"/>
    </xf>
    <xf numFmtId="164" fontId="41" fillId="2" borderId="1" xfId="1" applyFont="1" applyFill="1" applyBorder="1" applyAlignment="1">
      <alignment horizontal="right" vertical="top" wrapText="1"/>
    </xf>
    <xf numFmtId="0" fontId="42" fillId="6" borderId="4" xfId="0" applyFont="1" applyFill="1" applyBorder="1" applyAlignment="1">
      <alignment horizontal="left" vertical="top"/>
    </xf>
    <xf numFmtId="0" fontId="42" fillId="6" borderId="5" xfId="0" applyFont="1" applyFill="1" applyBorder="1" applyAlignment="1">
      <alignment horizontal="left" vertical="top"/>
    </xf>
    <xf numFmtId="0" fontId="42" fillId="6" borderId="2" xfId="0" applyFont="1" applyFill="1" applyBorder="1" applyAlignment="1">
      <alignment horizontal="left" vertical="top"/>
    </xf>
    <xf numFmtId="0" fontId="0" fillId="6" borderId="5" xfId="0" applyFont="1" applyFill="1" applyBorder="1" applyAlignment="1">
      <alignment horizontal="left" vertical="top"/>
    </xf>
    <xf numFmtId="0" fontId="0" fillId="6" borderId="2" xfId="0" applyFont="1" applyFill="1" applyBorder="1" applyAlignment="1">
      <alignment horizontal="left"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6" borderId="4" xfId="0" applyFont="1" applyFill="1" applyBorder="1" applyAlignment="1">
      <alignment horizontal="left" vertical="top"/>
    </xf>
    <xf numFmtId="0" fontId="0" fillId="0" borderId="4" xfId="0" applyFont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0" fontId="43" fillId="6" borderId="4" xfId="0" applyFont="1" applyFill="1" applyBorder="1" applyAlignment="1">
      <alignment horizontal="left" vertical="top" wrapText="1"/>
    </xf>
    <xf numFmtId="0" fontId="43" fillId="6" borderId="5" xfId="0" applyFont="1" applyFill="1" applyBorder="1" applyAlignment="1">
      <alignment horizontal="left" vertical="top" wrapText="1"/>
    </xf>
    <xf numFmtId="0" fontId="43" fillId="6" borderId="2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horizontal="left" vertical="top"/>
    </xf>
    <xf numFmtId="0" fontId="0" fillId="0" borderId="2" xfId="0" applyFont="1" applyFill="1" applyBorder="1" applyAlignment="1">
      <alignment horizontal="left" vertical="top"/>
    </xf>
    <xf numFmtId="0" fontId="43" fillId="6" borderId="4" xfId="0" applyFont="1" applyFill="1" applyBorder="1" applyAlignment="1">
      <alignment horizontal="left" vertical="top"/>
    </xf>
    <xf numFmtId="0" fontId="43" fillId="6" borderId="5" xfId="0" applyFont="1" applyFill="1" applyBorder="1" applyAlignment="1">
      <alignment horizontal="left" vertical="top"/>
    </xf>
    <xf numFmtId="0" fontId="18" fillId="8" borderId="2" xfId="0" applyFont="1" applyFill="1" applyBorder="1" applyAlignment="1">
      <alignment horizontal="left" vertical="top" wrapText="1"/>
    </xf>
    <xf numFmtId="0" fontId="45" fillId="6" borderId="4" xfId="0" applyFont="1" applyFill="1" applyBorder="1" applyAlignment="1">
      <alignment horizontal="left" vertical="top" wrapText="1"/>
    </xf>
    <xf numFmtId="0" fontId="45" fillId="6" borderId="5" xfId="0" applyFont="1" applyFill="1" applyBorder="1" applyAlignment="1">
      <alignment horizontal="left" vertical="top" wrapText="1"/>
    </xf>
    <xf numFmtId="0" fontId="45" fillId="6" borderId="2" xfId="0" applyFont="1" applyFill="1" applyBorder="1" applyAlignment="1">
      <alignment horizontal="left" vertical="top" wrapText="1"/>
    </xf>
    <xf numFmtId="49" fontId="43" fillId="6" borderId="5" xfId="0" applyNumberFormat="1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17" fillId="6" borderId="2" xfId="0" applyFont="1" applyFill="1" applyBorder="1" applyAlignment="1">
      <alignment horizontal="left" vertical="top" wrapText="1"/>
    </xf>
    <xf numFmtId="0" fontId="17" fillId="6" borderId="5" xfId="0" applyFont="1" applyFill="1" applyBorder="1" applyAlignment="1">
      <alignment horizontal="left" vertical="top" wrapText="1"/>
    </xf>
    <xf numFmtId="0" fontId="20" fillId="6" borderId="0" xfId="0" applyFont="1" applyFill="1" applyAlignment="1">
      <alignment horizontal="left" vertical="top"/>
    </xf>
    <xf numFmtId="0" fontId="43" fillId="6" borderId="1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5" fillId="6" borderId="4" xfId="0" applyFont="1" applyFill="1" applyBorder="1" applyAlignment="1">
      <alignment horizontal="justify" vertical="top" wrapText="1"/>
    </xf>
    <xf numFmtId="0" fontId="45" fillId="6" borderId="2" xfId="0" applyFont="1" applyFill="1" applyBorder="1" applyAlignment="1">
      <alignment horizontal="justify" vertical="top" wrapText="1"/>
    </xf>
    <xf numFmtId="0" fontId="39" fillId="0" borderId="8" xfId="0" applyFont="1" applyFill="1" applyBorder="1" applyAlignment="1">
      <alignment horizontal="left" vertical="top"/>
    </xf>
    <xf numFmtId="0" fontId="39" fillId="0" borderId="5" xfId="0" applyFont="1" applyFill="1" applyBorder="1" applyAlignment="1">
      <alignment horizontal="left" vertical="top"/>
    </xf>
    <xf numFmtId="0" fontId="39" fillId="0" borderId="26" xfId="0" applyFont="1" applyFill="1" applyBorder="1" applyAlignment="1">
      <alignment horizontal="left" vertical="top"/>
    </xf>
    <xf numFmtId="0" fontId="51" fillId="6" borderId="0" xfId="0" applyFont="1" applyFill="1" applyAlignment="1">
      <alignment horizontal="right"/>
    </xf>
    <xf numFmtId="0" fontId="51" fillId="0" borderId="0" xfId="0" applyFont="1" applyAlignment="1">
      <alignment horizontal="center" vertical="center" wrapText="1"/>
    </xf>
    <xf numFmtId="0" fontId="32" fillId="0" borderId="4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2" fillId="0" borderId="31" xfId="0" applyFont="1" applyBorder="1" applyAlignment="1">
      <alignment horizontal="center" vertical="top" wrapText="1"/>
    </xf>
    <xf numFmtId="0" fontId="32" fillId="0" borderId="22" xfId="0" applyFont="1" applyBorder="1" applyAlignment="1">
      <alignment horizontal="center" vertical="top" wrapText="1"/>
    </xf>
    <xf numFmtId="0" fontId="32" fillId="0" borderId="11" xfId="0" applyFont="1" applyBorder="1" applyAlignment="1">
      <alignment horizontal="center" vertical="top" wrapText="1"/>
    </xf>
    <xf numFmtId="0" fontId="39" fillId="0" borderId="14" xfId="0" applyFont="1" applyBorder="1" applyAlignment="1">
      <alignment horizontal="center" vertical="top" wrapText="1"/>
    </xf>
    <xf numFmtId="0" fontId="39" fillId="0" borderId="20" xfId="0" applyFont="1" applyBorder="1" applyAlignment="1">
      <alignment horizontal="center" vertical="top" wrapText="1"/>
    </xf>
    <xf numFmtId="0" fontId="39" fillId="0" borderId="3" xfId="0" applyFont="1" applyBorder="1" applyAlignment="1">
      <alignment horizontal="center" vertical="top" wrapText="1"/>
    </xf>
    <xf numFmtId="0" fontId="45" fillId="6" borderId="4" xfId="0" applyFont="1" applyFill="1" applyBorder="1" applyAlignment="1">
      <alignment horizontal="left" vertical="top" wrapText="1"/>
    </xf>
    <xf numFmtId="0" fontId="45" fillId="6" borderId="2" xfId="0" applyFont="1" applyFill="1" applyBorder="1" applyAlignment="1">
      <alignment horizontal="left" vertical="top" wrapText="1"/>
    </xf>
    <xf numFmtId="49" fontId="24" fillId="6" borderId="4" xfId="0" applyNumberFormat="1" applyFont="1" applyFill="1" applyBorder="1" applyAlignment="1">
      <alignment horizontal="left" vertical="top" wrapText="1"/>
    </xf>
    <xf numFmtId="49" fontId="24" fillId="6" borderId="5" xfId="0" applyNumberFormat="1" applyFont="1" applyFill="1" applyBorder="1" applyAlignment="1">
      <alignment horizontal="left" vertical="top" wrapText="1"/>
    </xf>
    <xf numFmtId="49" fontId="24" fillId="6" borderId="26" xfId="0" applyNumberFormat="1" applyFont="1" applyFill="1" applyBorder="1" applyAlignment="1">
      <alignment horizontal="left" vertical="top" wrapText="1"/>
    </xf>
    <xf numFmtId="0" fontId="18" fillId="8" borderId="4" xfId="0" applyFont="1" applyFill="1" applyBorder="1" applyAlignment="1">
      <alignment horizontal="left" vertical="top" wrapText="1"/>
    </xf>
    <xf numFmtId="0" fontId="18" fillId="8" borderId="2" xfId="0" applyFont="1" applyFill="1" applyBorder="1" applyAlignment="1">
      <alignment horizontal="left" vertical="top" wrapText="1"/>
    </xf>
    <xf numFmtId="0" fontId="43" fillId="6" borderId="4" xfId="0" applyFont="1" applyFill="1" applyBorder="1" applyAlignment="1">
      <alignment horizontal="left" vertical="top" wrapText="1"/>
    </xf>
    <xf numFmtId="0" fontId="43" fillId="6" borderId="2" xfId="0" applyFont="1" applyFill="1" applyBorder="1" applyAlignment="1">
      <alignment horizontal="left" vertical="top" wrapText="1"/>
    </xf>
    <xf numFmtId="0" fontId="43" fillId="6" borderId="8" xfId="0" applyFont="1" applyFill="1" applyBorder="1" applyAlignment="1">
      <alignment horizontal="left" vertical="top" wrapText="1"/>
    </xf>
    <xf numFmtId="0" fontId="43" fillId="6" borderId="5" xfId="0" applyFont="1" applyFill="1" applyBorder="1" applyAlignment="1">
      <alignment horizontal="left" vertical="top" wrapText="1"/>
    </xf>
    <xf numFmtId="0" fontId="44" fillId="6" borderId="28" xfId="0" applyFont="1" applyFill="1" applyBorder="1" applyAlignment="1">
      <alignment horizontal="left" vertical="top" wrapText="1"/>
    </xf>
    <xf numFmtId="0" fontId="44" fillId="6" borderId="29" xfId="0" applyFont="1" applyFill="1" applyBorder="1" applyAlignment="1">
      <alignment horizontal="left" vertical="top" wrapText="1"/>
    </xf>
    <xf numFmtId="0" fontId="45" fillId="6" borderId="1" xfId="0" applyFont="1" applyFill="1" applyBorder="1" applyAlignment="1">
      <alignment horizontal="left" vertical="top" wrapText="1"/>
    </xf>
    <xf numFmtId="49" fontId="43" fillId="6" borderId="4" xfId="0" applyNumberFormat="1" applyFont="1" applyFill="1" applyBorder="1" applyAlignment="1">
      <alignment horizontal="left" vertical="top" wrapText="1"/>
    </xf>
    <xf numFmtId="49" fontId="43" fillId="6" borderId="5" xfId="0" applyNumberFormat="1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/>
    </xf>
    <xf numFmtId="0" fontId="0" fillId="0" borderId="2" xfId="0" applyFont="1" applyBorder="1" applyAlignment="1">
      <alignment horizontal="left" vertical="top"/>
    </xf>
    <xf numFmtId="0" fontId="0" fillId="6" borderId="4" xfId="0" applyFont="1" applyFill="1" applyBorder="1" applyAlignment="1">
      <alignment horizontal="left" vertical="top"/>
    </xf>
    <xf numFmtId="0" fontId="0" fillId="6" borderId="2" xfId="0" applyFont="1" applyFill="1" applyBorder="1" applyAlignment="1">
      <alignment horizontal="left" vertical="top"/>
    </xf>
    <xf numFmtId="0" fontId="0" fillId="6" borderId="4" xfId="0" applyFont="1" applyFill="1" applyBorder="1" applyAlignment="1">
      <alignment vertical="top"/>
    </xf>
    <xf numFmtId="0" fontId="0" fillId="6" borderId="5" xfId="0" applyFont="1" applyFill="1" applyBorder="1" applyAlignment="1">
      <alignment vertical="top"/>
    </xf>
    <xf numFmtId="0" fontId="0" fillId="6" borderId="2" xfId="0" applyFont="1" applyFill="1" applyBorder="1" applyAlignment="1">
      <alignment vertical="top"/>
    </xf>
    <xf numFmtId="0" fontId="45" fillId="6" borderId="5" xfId="0" applyFont="1" applyFill="1" applyBorder="1" applyAlignment="1">
      <alignment horizontal="left" vertical="top" wrapText="1"/>
    </xf>
    <xf numFmtId="0" fontId="51" fillId="6" borderId="27" xfId="0" applyFont="1" applyFill="1" applyBorder="1" applyAlignment="1">
      <alignment horizontal="center" vertical="top"/>
    </xf>
    <xf numFmtId="0" fontId="0" fillId="3" borderId="4" xfId="0" applyFont="1" applyFill="1" applyBorder="1" applyAlignment="1">
      <alignment horizontal="left" vertical="top"/>
    </xf>
    <xf numFmtId="0" fontId="0" fillId="3" borderId="2" xfId="0" applyFont="1" applyFill="1" applyBorder="1" applyAlignment="1">
      <alignment horizontal="left" vertical="top"/>
    </xf>
    <xf numFmtId="0" fontId="42" fillId="8" borderId="4" xfId="0" applyFont="1" applyFill="1" applyBorder="1" applyAlignment="1">
      <alignment horizontal="left" vertical="top" wrapText="1"/>
    </xf>
    <xf numFmtId="0" fontId="42" fillId="8" borderId="2" xfId="0" applyFont="1" applyFill="1" applyBorder="1" applyAlignment="1">
      <alignment horizontal="left" vertical="top" wrapText="1"/>
    </xf>
    <xf numFmtId="49" fontId="43" fillId="6" borderId="2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18" fillId="8" borderId="5" xfId="0" applyFont="1" applyFill="1" applyBorder="1" applyAlignment="1">
      <alignment horizontal="left" vertical="top" wrapText="1"/>
    </xf>
    <xf numFmtId="0" fontId="43" fillId="6" borderId="4" xfId="0" applyFont="1" applyFill="1" applyBorder="1" applyAlignment="1">
      <alignment horizontal="left" vertical="top"/>
    </xf>
    <xf numFmtId="0" fontId="43" fillId="6" borderId="5" xfId="0" applyFont="1" applyFill="1" applyBorder="1" applyAlignment="1">
      <alignment horizontal="left" vertical="top"/>
    </xf>
    <xf numFmtId="0" fontId="0" fillId="0" borderId="4" xfId="0" applyFont="1" applyFill="1" applyBorder="1" applyAlignment="1">
      <alignment horizontal="left" vertical="top"/>
    </xf>
    <xf numFmtId="0" fontId="0" fillId="0" borderId="2" xfId="0" applyFont="1" applyFill="1" applyBorder="1" applyAlignment="1">
      <alignment horizontal="left" vertical="top"/>
    </xf>
    <xf numFmtId="0" fontId="0" fillId="0" borderId="1" xfId="0" applyFont="1" applyBorder="1" applyAlignment="1">
      <alignment horizontal="left" vertical="top"/>
    </xf>
    <xf numFmtId="0" fontId="7" fillId="0" borderId="0" xfId="0" applyFont="1" applyFill="1" applyBorder="1" applyAlignment="1">
      <alignment horizontal="center" vertical="center" wrapText="1"/>
    </xf>
    <xf numFmtId="0" fontId="42" fillId="6" borderId="4" xfId="0" applyFont="1" applyFill="1" applyBorder="1" applyAlignment="1">
      <alignment horizontal="left" vertical="top"/>
    </xf>
    <xf numFmtId="0" fontId="42" fillId="6" borderId="5" xfId="0" applyFont="1" applyFill="1" applyBorder="1" applyAlignment="1">
      <alignment horizontal="left" vertical="top"/>
    </xf>
    <xf numFmtId="0" fontId="42" fillId="6" borderId="2" xfId="0" applyFont="1" applyFill="1" applyBorder="1" applyAlignment="1">
      <alignment horizontal="left" vertical="top"/>
    </xf>
    <xf numFmtId="0" fontId="0" fillId="6" borderId="5" xfId="0" applyFont="1" applyFill="1" applyBorder="1" applyAlignment="1">
      <alignment horizontal="left" vertical="top"/>
    </xf>
    <xf numFmtId="0" fontId="32" fillId="0" borderId="32" xfId="0" applyFont="1" applyFill="1" applyBorder="1" applyAlignment="1">
      <alignment horizontal="left" vertical="top"/>
    </xf>
    <xf numFmtId="0" fontId="32" fillId="0" borderId="33" xfId="0" applyFont="1" applyFill="1" applyBorder="1" applyAlignment="1">
      <alignment horizontal="left" vertical="top"/>
    </xf>
    <xf numFmtId="0" fontId="32" fillId="0" borderId="34" xfId="0" applyFont="1" applyFill="1" applyBorder="1" applyAlignment="1">
      <alignment horizontal="left" vertical="top"/>
    </xf>
    <xf numFmtId="0" fontId="0" fillId="0" borderId="4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5" xfId="0" applyFont="1" applyFill="1" applyBorder="1" applyAlignment="1">
      <alignment horizontal="left" vertical="top"/>
    </xf>
    <xf numFmtId="0" fontId="51" fillId="6" borderId="0" xfId="0" applyFont="1" applyFill="1" applyAlignment="1">
      <alignment horizontal="center" vertical="top"/>
    </xf>
    <xf numFmtId="0" fontId="77" fillId="0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7" fillId="0" borderId="10" xfId="0" applyFont="1" applyFill="1" applyBorder="1" applyAlignment="1">
      <alignment horizontal="center" vertical="top"/>
    </xf>
    <xf numFmtId="4" fontId="42" fillId="0" borderId="1" xfId="0" applyNumberFormat="1" applyFont="1" applyBorder="1" applyAlignment="1">
      <alignment horizontal="right" wrapText="1"/>
    </xf>
    <xf numFmtId="0" fontId="8" fillId="0" borderId="4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49" fontId="17" fillId="0" borderId="1" xfId="0" applyNumberFormat="1" applyFont="1" applyBorder="1" applyAlignment="1">
      <alignment horizontal="left" vertical="top" wrapText="1"/>
    </xf>
    <xf numFmtId="49" fontId="17" fillId="0" borderId="26" xfId="0" applyNumberFormat="1" applyFont="1" applyBorder="1" applyAlignment="1">
      <alignment horizontal="left" vertical="top" wrapText="1"/>
    </xf>
    <xf numFmtId="0" fontId="24" fillId="6" borderId="30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vertical="top" wrapText="1"/>
    </xf>
    <xf numFmtId="0" fontId="53" fillId="0" borderId="0" xfId="0" applyFont="1" applyFill="1"/>
    <xf numFmtId="0" fontId="0" fillId="0" borderId="0" xfId="0" applyFont="1" applyAlignment="1">
      <alignment horizontal="center"/>
    </xf>
    <xf numFmtId="0" fontId="0" fillId="0" borderId="0" xfId="0" applyFont="1" applyFill="1" applyBorder="1"/>
  </cellXfs>
  <cellStyles count="2">
    <cellStyle name="Обычный" xfId="0" builtinId="0"/>
    <cellStyle name="Финансовый" xfId="1" builtinId="3"/>
  </cellStyles>
  <dxfs count="2">
    <dxf>
      <font>
        <condense val="0"/>
        <extend val="0"/>
        <color indexed="9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000099"/>
      <color rgb="FF000000"/>
      <color rgb="FF000066"/>
      <color rgb="FFFF7D7D"/>
      <color rgb="FF0000CC"/>
      <color rgb="FFFFD1D1"/>
      <color rgb="FFFF8181"/>
      <color rgb="FFB3DDE7"/>
      <color rgb="FF0000FF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>
    <tabColor rgb="FFFF0000"/>
  </sheetPr>
  <dimension ref="A1:U323"/>
  <sheetViews>
    <sheetView tabSelected="1" view="pageBreakPreview" topLeftCell="A190" zoomScale="99" zoomScaleNormal="90" zoomScaleSheetLayoutView="100" workbookViewId="0">
      <selection activeCell="B267" sqref="B267:K271"/>
    </sheetView>
  </sheetViews>
  <sheetFormatPr defaultRowHeight="12.75" x14ac:dyDescent="0.2"/>
  <cols>
    <col min="1" max="1" width="8.28515625" customWidth="1"/>
    <col min="2" max="2" width="52.7109375" customWidth="1"/>
    <col min="3" max="3" width="6.7109375" customWidth="1"/>
    <col min="4" max="4" width="6" customWidth="1"/>
    <col min="5" max="5" width="7.42578125" customWidth="1"/>
    <col min="6" max="6" width="7.5703125" customWidth="1"/>
    <col min="7" max="7" width="8.85546875" customWidth="1"/>
    <col min="8" max="8" width="22.42578125" customWidth="1"/>
    <col min="9" max="9" width="21.5703125" customWidth="1"/>
    <col min="10" max="10" width="22.5703125" customWidth="1"/>
    <col min="11" max="11" width="24.5703125" customWidth="1"/>
    <col min="12" max="12" width="3.85546875" customWidth="1"/>
    <col min="13" max="13" width="15.5703125" customWidth="1"/>
    <col min="14" max="14" width="14.140625" customWidth="1"/>
    <col min="15" max="15" width="14.42578125" customWidth="1"/>
    <col min="16" max="16" width="15.28515625" customWidth="1"/>
    <col min="17" max="17" width="15.5703125" customWidth="1"/>
    <col min="18" max="18" width="16" customWidth="1"/>
    <col min="19" max="19" width="17.42578125" customWidth="1"/>
    <col min="20" max="20" width="16.28515625" customWidth="1"/>
    <col min="21" max="21" width="15.5703125" customWidth="1"/>
  </cols>
  <sheetData>
    <row r="1" spans="1:21" ht="20.25" x14ac:dyDescent="0.2">
      <c r="A1" s="480">
        <v>26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</row>
    <row r="2" spans="1:21" ht="20.25" hidden="1" x14ac:dyDescent="0.2">
      <c r="A2" s="43"/>
      <c r="B2" s="481"/>
      <c r="C2" s="481"/>
      <c r="D2" s="481"/>
      <c r="E2" s="481"/>
      <c r="F2" s="481"/>
      <c r="G2" s="481"/>
      <c r="H2" s="412"/>
      <c r="I2" s="207" t="s">
        <v>133</v>
      </c>
      <c r="J2" s="412"/>
      <c r="K2" s="412"/>
    </row>
    <row r="3" spans="1:21" ht="20.25" hidden="1" x14ac:dyDescent="0.2">
      <c r="A3" s="43"/>
      <c r="B3" s="481"/>
      <c r="C3" s="481"/>
      <c r="D3" s="481"/>
      <c r="E3" s="481"/>
      <c r="F3" s="481"/>
      <c r="G3" s="481"/>
      <c r="H3" s="208"/>
      <c r="I3" s="208" t="s">
        <v>32</v>
      </c>
      <c r="J3" s="208"/>
      <c r="K3" s="208"/>
    </row>
    <row r="4" spans="1:21" ht="20.25" hidden="1" x14ac:dyDescent="0.2">
      <c r="A4" s="43"/>
      <c r="B4" s="481"/>
      <c r="C4" s="481"/>
      <c r="D4" s="481"/>
      <c r="E4" s="481"/>
      <c r="F4" s="481"/>
      <c r="G4" s="481"/>
      <c r="H4" s="208"/>
      <c r="I4" s="208" t="s">
        <v>33</v>
      </c>
      <c r="J4" s="208"/>
      <c r="K4" s="208"/>
    </row>
    <row r="5" spans="1:21" ht="20.25" x14ac:dyDescent="0.3">
      <c r="A5" s="43"/>
      <c r="B5" s="482"/>
      <c r="C5" s="482"/>
      <c r="D5" s="482"/>
      <c r="E5" s="482"/>
      <c r="F5" s="482"/>
      <c r="G5" s="482"/>
      <c r="H5" s="421" t="s">
        <v>300</v>
      </c>
      <c r="I5" s="421"/>
      <c r="J5" s="421"/>
      <c r="K5" s="421"/>
    </row>
    <row r="6" spans="1:21" ht="11.25" customHeight="1" x14ac:dyDescent="0.3">
      <c r="A6" s="43"/>
      <c r="B6" s="425"/>
      <c r="C6" s="425"/>
      <c r="D6" s="425"/>
      <c r="E6" s="425"/>
      <c r="F6" s="425"/>
      <c r="G6" s="425"/>
      <c r="H6" s="425"/>
      <c r="I6" s="425"/>
      <c r="J6" s="425"/>
      <c r="K6" s="425"/>
    </row>
    <row r="7" spans="1:21" ht="33" customHeight="1" x14ac:dyDescent="0.2">
      <c r="A7" s="422" t="s">
        <v>16</v>
      </c>
      <c r="B7" s="422"/>
      <c r="C7" s="422"/>
      <c r="D7" s="422"/>
      <c r="E7" s="422"/>
      <c r="F7" s="422"/>
      <c r="G7" s="422"/>
      <c r="H7" s="422"/>
      <c r="I7" s="422"/>
      <c r="J7" s="422"/>
      <c r="K7" s="422"/>
    </row>
    <row r="8" spans="1:21" ht="11.25" customHeight="1" x14ac:dyDescent="0.3">
      <c r="A8" s="43"/>
      <c r="B8" s="3"/>
      <c r="C8" s="3"/>
      <c r="D8" s="3"/>
      <c r="E8" s="3"/>
      <c r="F8" s="3"/>
      <c r="G8" s="3"/>
      <c r="H8" s="3"/>
      <c r="I8" s="3"/>
      <c r="J8" s="3"/>
      <c r="K8" s="4"/>
      <c r="P8" s="253"/>
      <c r="Q8" s="253"/>
    </row>
    <row r="9" spans="1:21" ht="24" customHeight="1" x14ac:dyDescent="0.2">
      <c r="A9" s="414" t="s">
        <v>41</v>
      </c>
      <c r="B9" s="423" t="s">
        <v>42</v>
      </c>
      <c r="C9" s="426" t="s">
        <v>9</v>
      </c>
      <c r="D9" s="427"/>
      <c r="E9" s="427"/>
      <c r="F9" s="427"/>
      <c r="G9" s="428"/>
      <c r="H9" s="429" t="s">
        <v>44</v>
      </c>
      <c r="I9" s="430"/>
      <c r="J9" s="431"/>
      <c r="K9" s="423" t="s">
        <v>112</v>
      </c>
      <c r="N9" s="44"/>
      <c r="O9" s="44"/>
      <c r="P9" s="44"/>
      <c r="Q9" s="44"/>
    </row>
    <row r="10" spans="1:21" ht="80.25" customHeight="1" x14ac:dyDescent="0.3">
      <c r="A10" s="415"/>
      <c r="B10" s="424"/>
      <c r="C10" s="98" t="s">
        <v>10</v>
      </c>
      <c r="D10" s="98" t="s">
        <v>11</v>
      </c>
      <c r="E10" s="98" t="s">
        <v>170</v>
      </c>
      <c r="F10" s="98" t="s">
        <v>43</v>
      </c>
      <c r="G10" s="98" t="s">
        <v>12</v>
      </c>
      <c r="H10" s="237" t="s">
        <v>45</v>
      </c>
      <c r="I10" s="237" t="s">
        <v>134</v>
      </c>
      <c r="J10" s="237" t="s">
        <v>195</v>
      </c>
      <c r="K10" s="424"/>
      <c r="M10" s="18" t="s">
        <v>124</v>
      </c>
      <c r="N10" s="18" t="s">
        <v>125</v>
      </c>
      <c r="O10" s="18" t="s">
        <v>135</v>
      </c>
      <c r="P10" s="279" t="s">
        <v>135</v>
      </c>
      <c r="Q10" s="316" t="s">
        <v>247</v>
      </c>
      <c r="R10" s="18" t="s">
        <v>198</v>
      </c>
      <c r="S10" s="40"/>
      <c r="T10" s="15"/>
      <c r="U10" s="21"/>
    </row>
    <row r="11" spans="1:21" ht="51" customHeight="1" x14ac:dyDescent="0.3">
      <c r="A11" s="51"/>
      <c r="B11" s="123" t="s">
        <v>31</v>
      </c>
      <c r="C11" s="124" t="s">
        <v>14</v>
      </c>
      <c r="D11" s="125" t="s">
        <v>15</v>
      </c>
      <c r="E11" s="126"/>
      <c r="F11" s="126"/>
      <c r="G11" s="126"/>
      <c r="H11" s="62"/>
      <c r="I11" s="62"/>
      <c r="J11" s="62"/>
      <c r="K11" s="434" t="s">
        <v>183</v>
      </c>
      <c r="M11" s="18"/>
      <c r="N11" s="18"/>
      <c r="O11" s="18"/>
      <c r="P11" s="18"/>
      <c r="Q11" s="292"/>
      <c r="R11" s="18"/>
      <c r="S11" s="40"/>
      <c r="T11" s="15"/>
      <c r="U11" s="21"/>
    </row>
    <row r="12" spans="1:21" ht="45" x14ac:dyDescent="0.3">
      <c r="A12" s="68"/>
      <c r="B12" s="99" t="s">
        <v>152</v>
      </c>
      <c r="C12" s="124" t="s">
        <v>119</v>
      </c>
      <c r="D12" s="125" t="s">
        <v>15</v>
      </c>
      <c r="E12" s="125"/>
      <c r="F12" s="125"/>
      <c r="G12" s="125"/>
      <c r="H12" s="102">
        <f>SUM(H19+H50+H119+H165)</f>
        <v>3170907545.2799997</v>
      </c>
      <c r="I12" s="102">
        <f>SUM(I19+I50+I119+I165)</f>
        <v>436594702.44</v>
      </c>
      <c r="J12" s="102">
        <f>SUM(J19+J50+J119+J165)</f>
        <v>459775491.69299996</v>
      </c>
      <c r="K12" s="435"/>
      <c r="M12" s="317"/>
      <c r="N12" s="267"/>
      <c r="O12" s="317"/>
      <c r="P12" s="317"/>
      <c r="Q12" s="317"/>
      <c r="R12" s="269"/>
      <c r="S12" s="317"/>
      <c r="T12" s="16"/>
      <c r="U12" s="20"/>
    </row>
    <row r="13" spans="1:21" ht="16.5" hidden="1" x14ac:dyDescent="0.3">
      <c r="A13" s="68"/>
      <c r="B13" s="99" t="s">
        <v>46</v>
      </c>
      <c r="C13" s="124" t="s">
        <v>25</v>
      </c>
      <c r="D13" s="125" t="s">
        <v>15</v>
      </c>
      <c r="E13" s="125"/>
      <c r="F13" s="125"/>
      <c r="G13" s="125"/>
      <c r="H13" s="102">
        <f>H166</f>
        <v>0</v>
      </c>
      <c r="I13" s="102">
        <f>I166</f>
        <v>0</v>
      </c>
      <c r="J13" s="102">
        <f>J166</f>
        <v>0</v>
      </c>
      <c r="K13" s="435"/>
      <c r="O13" s="33">
        <v>15737625.25</v>
      </c>
      <c r="P13" s="226">
        <v>22778600</v>
      </c>
      <c r="Q13" s="226"/>
      <c r="R13" s="225">
        <f>SUM(H13+I13+J13+M13+N13+O13+P13)</f>
        <v>38516225.25</v>
      </c>
      <c r="S13" s="17"/>
      <c r="T13" s="17"/>
      <c r="U13" s="19"/>
    </row>
    <row r="14" spans="1:21" ht="28.5" hidden="1" x14ac:dyDescent="0.3">
      <c r="A14" s="68"/>
      <c r="B14" s="99" t="s">
        <v>27</v>
      </c>
      <c r="C14" s="124" t="s">
        <v>14</v>
      </c>
      <c r="D14" s="125" t="s">
        <v>15</v>
      </c>
      <c r="E14" s="125"/>
      <c r="F14" s="125"/>
      <c r="G14" s="125"/>
      <c r="H14" s="102">
        <f>SUM(H20)</f>
        <v>185158027.78999999</v>
      </c>
      <c r="I14" s="102">
        <f>SUM(I20)</f>
        <v>0</v>
      </c>
      <c r="J14" s="102">
        <f>SUM(J20)</f>
        <v>0</v>
      </c>
      <c r="K14" s="435"/>
      <c r="M14" s="33">
        <v>54743469.149999999</v>
      </c>
      <c r="N14" s="33">
        <v>109415826.16999999</v>
      </c>
      <c r="O14" s="33">
        <v>122266476.55</v>
      </c>
      <c r="P14" s="226">
        <v>516010709.63</v>
      </c>
      <c r="Q14" s="226"/>
      <c r="R14" s="225">
        <f>SUM(H14+I14+J14+M14+N14+O14+P14)</f>
        <v>987594509.28999996</v>
      </c>
      <c r="S14" s="17"/>
      <c r="T14" s="17"/>
      <c r="U14" s="19"/>
    </row>
    <row r="15" spans="1:21" ht="30" hidden="1" x14ac:dyDescent="0.3">
      <c r="A15" s="68"/>
      <c r="B15" s="99" t="s">
        <v>47</v>
      </c>
      <c r="C15" s="124" t="s">
        <v>24</v>
      </c>
      <c r="D15" s="125" t="s">
        <v>15</v>
      </c>
      <c r="E15" s="125"/>
      <c r="F15" s="125"/>
      <c r="G15" s="125"/>
      <c r="H15" s="102">
        <f>H21+H51+H120+H167</f>
        <v>28698261.239999998</v>
      </c>
      <c r="I15" s="102">
        <f>I21+I51+I120+I167</f>
        <v>0</v>
      </c>
      <c r="J15" s="102">
        <f>J21+J51+J120+J167</f>
        <v>0</v>
      </c>
      <c r="K15" s="435"/>
      <c r="M15" s="33">
        <v>229795622.90000001</v>
      </c>
      <c r="N15" s="33">
        <v>70650410.189999998</v>
      </c>
      <c r="O15" s="33">
        <v>300296021.25999999</v>
      </c>
      <c r="P15" s="226">
        <v>869204712.87999988</v>
      </c>
      <c r="Q15" s="226"/>
      <c r="R15" s="225">
        <f>SUM(H15+I15+J15+M15+N15+O15+P15)</f>
        <v>1498645028.4699998</v>
      </c>
      <c r="S15" s="17"/>
      <c r="T15" s="17"/>
      <c r="U15" s="19"/>
    </row>
    <row r="16" spans="1:21" ht="57" hidden="1" x14ac:dyDescent="0.3">
      <c r="A16" s="68"/>
      <c r="B16" s="100" t="s">
        <v>37</v>
      </c>
      <c r="C16" s="124" t="s">
        <v>14</v>
      </c>
      <c r="D16" s="125" t="s">
        <v>15</v>
      </c>
      <c r="E16" s="125"/>
      <c r="F16" s="125"/>
      <c r="G16" s="125"/>
      <c r="H16" s="258"/>
      <c r="I16" s="103"/>
      <c r="J16" s="103"/>
      <c r="K16" s="435"/>
      <c r="M16" s="179">
        <v>793098</v>
      </c>
      <c r="N16" s="179">
        <v>386123</v>
      </c>
      <c r="O16" s="179">
        <v>0</v>
      </c>
      <c r="P16" s="227">
        <v>0</v>
      </c>
      <c r="Q16" s="227"/>
      <c r="R16" s="236">
        <f>SUM(H16+I16+J16+M16+N16+O16+P16)</f>
        <v>1179221</v>
      </c>
      <c r="S16" s="17"/>
      <c r="T16" s="17"/>
      <c r="U16" s="19"/>
    </row>
    <row r="17" spans="1:21" ht="40.5" customHeight="1" thickBot="1" x14ac:dyDescent="0.35">
      <c r="A17" s="66"/>
      <c r="B17" s="101" t="s">
        <v>1</v>
      </c>
      <c r="C17" s="124" t="s">
        <v>119</v>
      </c>
      <c r="D17" s="125" t="s">
        <v>15</v>
      </c>
      <c r="E17" s="125"/>
      <c r="F17" s="125"/>
      <c r="G17" s="125"/>
      <c r="H17" s="102">
        <f>SUM(H12)</f>
        <v>3170907545.2799997</v>
      </c>
      <c r="I17" s="102">
        <f>SUM(I12+I13+I14+I15+I16)</f>
        <v>436594702.44</v>
      </c>
      <c r="J17" s="386">
        <f>SUM(J12+J13+J14+J15+J16)</f>
        <v>459775491.69299996</v>
      </c>
      <c r="K17" s="436"/>
      <c r="M17" s="320">
        <f>M12+M13+M14+M15+M16</f>
        <v>285332190.05000001</v>
      </c>
      <c r="N17" s="321">
        <f>N12+N13+N14+N15+N16</f>
        <v>180452359.35999998</v>
      </c>
      <c r="O17" s="319">
        <f>O12+O13+O14+O15+O16</f>
        <v>438300123.06</v>
      </c>
      <c r="P17" s="319">
        <v>2016927519.7</v>
      </c>
      <c r="Q17" s="319">
        <v>2164182421.2399998</v>
      </c>
      <c r="R17" s="322">
        <f>SUM(H17+I17+J17+M17+N17+O17+P17+Q17)</f>
        <v>9152472352.822998</v>
      </c>
      <c r="S17" s="16"/>
      <c r="T17" s="16"/>
      <c r="U17" s="22"/>
    </row>
    <row r="18" spans="1:21" s="52" customFormat="1" ht="34.5" customHeight="1" x14ac:dyDescent="0.3">
      <c r="A18" s="418" t="s">
        <v>146</v>
      </c>
      <c r="B18" s="106" t="s">
        <v>116</v>
      </c>
      <c r="C18" s="127"/>
      <c r="D18" s="128"/>
      <c r="E18" s="128"/>
      <c r="F18" s="221"/>
      <c r="G18" s="221"/>
      <c r="H18" s="483"/>
      <c r="I18" s="483"/>
      <c r="J18" s="483"/>
      <c r="K18" s="382" t="s">
        <v>329</v>
      </c>
      <c r="M18" s="469" t="s">
        <v>155</v>
      </c>
      <c r="N18" s="469"/>
      <c r="O18" s="469"/>
      <c r="P18" s="469"/>
      <c r="Q18" s="469"/>
      <c r="R18" s="469"/>
      <c r="S18" s="53"/>
      <c r="T18" s="53"/>
      <c r="U18" s="54"/>
    </row>
    <row r="19" spans="1:21" ht="25.5" customHeight="1" x14ac:dyDescent="0.3">
      <c r="A19" s="419"/>
      <c r="B19" s="99" t="s">
        <v>152</v>
      </c>
      <c r="C19" s="124" t="s">
        <v>14</v>
      </c>
      <c r="D19" s="125" t="s">
        <v>15</v>
      </c>
      <c r="E19" s="125"/>
      <c r="F19" s="125"/>
      <c r="G19" s="125"/>
      <c r="H19" s="102">
        <f>SUM(H25+H32+H42+H44)</f>
        <v>240238592.13</v>
      </c>
      <c r="I19" s="102">
        <f>SUM(I25+I32+I42+I44)</f>
        <v>126945.28</v>
      </c>
      <c r="J19" s="102">
        <f>SUM(J25+J32+J42+J44)</f>
        <v>2672607.0730000003</v>
      </c>
      <c r="K19" s="383"/>
      <c r="M19" s="266"/>
      <c r="N19" s="266"/>
      <c r="O19" s="266"/>
      <c r="P19" s="266"/>
      <c r="Q19" s="268"/>
      <c r="R19" s="270"/>
      <c r="S19" s="271"/>
      <c r="T19" s="16"/>
      <c r="U19" s="20"/>
    </row>
    <row r="20" spans="1:21" ht="28.5" hidden="1" x14ac:dyDescent="0.2">
      <c r="A20" s="419"/>
      <c r="B20" s="99" t="s">
        <v>27</v>
      </c>
      <c r="C20" s="125" t="s">
        <v>14</v>
      </c>
      <c r="D20" s="125" t="s">
        <v>15</v>
      </c>
      <c r="E20" s="125"/>
      <c r="F20" s="125"/>
      <c r="G20" s="125"/>
      <c r="H20" s="104">
        <f>H46</f>
        <v>185158027.78999999</v>
      </c>
      <c r="I20" s="102">
        <f t="shared" ref="I20:J20" si="0">I46</f>
        <v>0</v>
      </c>
      <c r="J20" s="104">
        <f t="shared" si="0"/>
        <v>0</v>
      </c>
      <c r="K20" s="383"/>
      <c r="M20" s="33">
        <v>54743469.149999999</v>
      </c>
      <c r="N20" s="33">
        <v>109415826.16999999</v>
      </c>
      <c r="O20" s="33">
        <v>122266476.55</v>
      </c>
      <c r="P20" s="226">
        <v>516010709.63</v>
      </c>
      <c r="Q20" s="226"/>
      <c r="R20" s="41">
        <f>SUM(H20+I20+J20+M20+N20+O20+P20)</f>
        <v>987594509.28999996</v>
      </c>
    </row>
    <row r="21" spans="1:21" ht="15.75" hidden="1" x14ac:dyDescent="0.2">
      <c r="A21" s="419"/>
      <c r="B21" s="99" t="s">
        <v>47</v>
      </c>
      <c r="C21" s="125" t="s">
        <v>14</v>
      </c>
      <c r="D21" s="125" t="s">
        <v>15</v>
      </c>
      <c r="E21" s="125"/>
      <c r="F21" s="125"/>
      <c r="G21" s="125"/>
      <c r="H21" s="102">
        <f>H47</f>
        <v>28698261.239999998</v>
      </c>
      <c r="I21" s="102">
        <f t="shared" ref="I21:J21" si="1">I47</f>
        <v>0</v>
      </c>
      <c r="J21" s="102">
        <f t="shared" si="1"/>
        <v>0</v>
      </c>
      <c r="K21" s="383"/>
      <c r="M21" s="33">
        <v>552964.32999999996</v>
      </c>
      <c r="N21" s="33">
        <v>1105398.6399999999</v>
      </c>
      <c r="O21" s="33">
        <v>1235203.18</v>
      </c>
      <c r="P21" s="226">
        <v>246923762.53</v>
      </c>
      <c r="Q21" s="226"/>
      <c r="R21" s="41">
        <f>SUM(H21+I21+J21+M21+N21+O21+P21)</f>
        <v>278515589.92000002</v>
      </c>
    </row>
    <row r="22" spans="1:21" ht="23.25" customHeight="1" thickBot="1" x14ac:dyDescent="0.35">
      <c r="A22" s="420"/>
      <c r="B22" s="107" t="s">
        <v>3</v>
      </c>
      <c r="C22" s="129" t="s">
        <v>14</v>
      </c>
      <c r="D22" s="129" t="s">
        <v>15</v>
      </c>
      <c r="E22" s="129"/>
      <c r="F22" s="129"/>
      <c r="G22" s="129"/>
      <c r="H22" s="105">
        <f>SUM(H19)</f>
        <v>240238592.13</v>
      </c>
      <c r="I22" s="105">
        <f>SUM(I19+I20+I21)</f>
        <v>126945.28</v>
      </c>
      <c r="J22" s="105">
        <f>SUM(J19+J20+J21)</f>
        <v>2672607.0730000003</v>
      </c>
      <c r="K22" s="384"/>
      <c r="M22" s="33">
        <f>M19+M20+M21</f>
        <v>55296433.479999997</v>
      </c>
      <c r="N22" s="33">
        <f>N19+N20+N21</f>
        <v>110521224.80999999</v>
      </c>
      <c r="O22" s="33">
        <f>O19+O20+O21</f>
        <v>123501679.73</v>
      </c>
      <c r="P22" s="33">
        <v>794233143.72000003</v>
      </c>
      <c r="Q22" s="33">
        <v>894904975.74000001</v>
      </c>
      <c r="R22" s="39">
        <f>SUM(H22+I22+J22+M22+N22+O22+P22+Q22)</f>
        <v>2221495601.9630003</v>
      </c>
      <c r="S22" s="230" t="s">
        <v>127</v>
      </c>
      <c r="T22" s="16"/>
      <c r="U22" s="22"/>
    </row>
    <row r="23" spans="1:21" ht="23.25" customHeight="1" x14ac:dyDescent="0.2">
      <c r="A23" s="66"/>
      <c r="B23" s="6" t="s">
        <v>2</v>
      </c>
      <c r="C23" s="130"/>
      <c r="D23" s="130"/>
      <c r="E23" s="130"/>
      <c r="F23" s="130"/>
      <c r="G23" s="130"/>
      <c r="H23" s="55"/>
      <c r="I23" s="55"/>
      <c r="J23" s="55"/>
      <c r="K23" s="361"/>
    </row>
    <row r="24" spans="1:21" ht="43.5" customHeight="1" x14ac:dyDescent="0.2">
      <c r="A24" s="448" t="s">
        <v>48</v>
      </c>
      <c r="B24" s="10" t="s">
        <v>117</v>
      </c>
      <c r="C24" s="124" t="s">
        <v>14</v>
      </c>
      <c r="D24" s="125" t="s">
        <v>15</v>
      </c>
      <c r="E24" s="131">
        <v>4</v>
      </c>
      <c r="F24" s="132" t="s">
        <v>19</v>
      </c>
      <c r="G24" s="125"/>
      <c r="H24" s="108">
        <f>H25</f>
        <v>14938114.880000001</v>
      </c>
      <c r="I24" s="108">
        <f>I25</f>
        <v>105105.28</v>
      </c>
      <c r="J24" s="108">
        <f>J25</f>
        <v>2649893.4730000002</v>
      </c>
      <c r="K24" s="416" t="s">
        <v>308</v>
      </c>
    </row>
    <row r="25" spans="1:21" ht="24" customHeight="1" x14ac:dyDescent="0.2">
      <c r="A25" s="449"/>
      <c r="B25" s="2" t="s">
        <v>152</v>
      </c>
      <c r="C25" s="124" t="s">
        <v>14</v>
      </c>
      <c r="D25" s="125" t="s">
        <v>15</v>
      </c>
      <c r="E25" s="131">
        <v>4</v>
      </c>
      <c r="F25" s="132" t="s">
        <v>19</v>
      </c>
      <c r="G25" s="125"/>
      <c r="H25" s="108">
        <f>H27+H29</f>
        <v>14938114.880000001</v>
      </c>
      <c r="I25" s="108">
        <f>I27+I29</f>
        <v>105105.28</v>
      </c>
      <c r="J25" s="108">
        <f>J27+J29</f>
        <v>2649893.4730000002</v>
      </c>
      <c r="K25" s="417"/>
    </row>
    <row r="26" spans="1:21" ht="47.25" customHeight="1" x14ac:dyDescent="0.2">
      <c r="A26" s="448" t="s">
        <v>50</v>
      </c>
      <c r="B26" s="63" t="s">
        <v>49</v>
      </c>
      <c r="C26" s="124" t="s">
        <v>14</v>
      </c>
      <c r="D26" s="125" t="s">
        <v>15</v>
      </c>
      <c r="E26" s="131">
        <v>4</v>
      </c>
      <c r="F26" s="132" t="s">
        <v>19</v>
      </c>
      <c r="G26" s="131">
        <v>80930</v>
      </c>
      <c r="H26" s="108">
        <f>H27</f>
        <v>2040710.97</v>
      </c>
      <c r="I26" s="108">
        <f>I27</f>
        <v>105105.28</v>
      </c>
      <c r="J26" s="108">
        <f>J27</f>
        <v>109309.49</v>
      </c>
      <c r="K26" s="432">
        <v>4</v>
      </c>
    </row>
    <row r="27" spans="1:21" ht="26.25" customHeight="1" x14ac:dyDescent="0.2">
      <c r="A27" s="449"/>
      <c r="B27" s="2" t="s">
        <v>152</v>
      </c>
      <c r="C27" s="124" t="s">
        <v>14</v>
      </c>
      <c r="D27" s="125" t="s">
        <v>15</v>
      </c>
      <c r="E27" s="131">
        <v>4</v>
      </c>
      <c r="F27" s="132" t="s">
        <v>19</v>
      </c>
      <c r="G27" s="131">
        <v>80930</v>
      </c>
      <c r="H27" s="109">
        <v>2040710.97</v>
      </c>
      <c r="I27" s="109">
        <v>105105.28</v>
      </c>
      <c r="J27" s="109">
        <v>109309.49</v>
      </c>
      <c r="K27" s="433"/>
    </row>
    <row r="28" spans="1:21" ht="42.75" customHeight="1" x14ac:dyDescent="0.2">
      <c r="A28" s="448" t="s">
        <v>52</v>
      </c>
      <c r="B28" s="63" t="s">
        <v>51</v>
      </c>
      <c r="C28" s="124" t="s">
        <v>14</v>
      </c>
      <c r="D28" s="125" t="s">
        <v>15</v>
      </c>
      <c r="E28" s="131">
        <v>4</v>
      </c>
      <c r="F28" s="132" t="s">
        <v>19</v>
      </c>
      <c r="G28" s="131">
        <v>81770</v>
      </c>
      <c r="H28" s="108">
        <f>H29</f>
        <v>12897403.91</v>
      </c>
      <c r="I28" s="108">
        <f>I29</f>
        <v>0</v>
      </c>
      <c r="J28" s="108">
        <f>J29</f>
        <v>2540583.983</v>
      </c>
      <c r="K28" s="445" t="s">
        <v>330</v>
      </c>
    </row>
    <row r="29" spans="1:21" ht="30" customHeight="1" x14ac:dyDescent="0.2">
      <c r="A29" s="449"/>
      <c r="B29" s="2" t="s">
        <v>152</v>
      </c>
      <c r="C29" s="124" t="s">
        <v>14</v>
      </c>
      <c r="D29" s="125" t="s">
        <v>15</v>
      </c>
      <c r="E29" s="131">
        <v>4</v>
      </c>
      <c r="F29" s="132" t="s">
        <v>19</v>
      </c>
      <c r="G29" s="131">
        <v>81770</v>
      </c>
      <c r="H29" s="109">
        <v>12897403.91</v>
      </c>
      <c r="I29" s="109">
        <v>0</v>
      </c>
      <c r="J29" s="109">
        <v>2540583.983</v>
      </c>
      <c r="K29" s="445"/>
    </row>
    <row r="30" spans="1:21" ht="36.75" customHeight="1" x14ac:dyDescent="0.2">
      <c r="A30" s="480">
        <v>27</v>
      </c>
      <c r="B30" s="480"/>
      <c r="C30" s="480"/>
      <c r="D30" s="480"/>
      <c r="E30" s="480"/>
      <c r="F30" s="480"/>
      <c r="G30" s="480"/>
      <c r="H30" s="480"/>
      <c r="I30" s="480"/>
      <c r="J30" s="480"/>
      <c r="K30" s="480"/>
    </row>
    <row r="31" spans="1:21" ht="55.5" customHeight="1" x14ac:dyDescent="0.2">
      <c r="A31" s="448" t="s">
        <v>53</v>
      </c>
      <c r="B31" s="50" t="s">
        <v>332</v>
      </c>
      <c r="C31" s="124" t="s">
        <v>14</v>
      </c>
      <c r="D31" s="125" t="s">
        <v>15</v>
      </c>
      <c r="E31" s="131">
        <v>4</v>
      </c>
      <c r="F31" s="132" t="s">
        <v>108</v>
      </c>
      <c r="G31" s="125"/>
      <c r="H31" s="108">
        <f>H32</f>
        <v>421000</v>
      </c>
      <c r="I31" s="108">
        <f>I32</f>
        <v>21840</v>
      </c>
      <c r="J31" s="108">
        <f>J32</f>
        <v>22713.599999999999</v>
      </c>
      <c r="K31" s="446" t="s">
        <v>309</v>
      </c>
    </row>
    <row r="32" spans="1:21" ht="27.75" customHeight="1" x14ac:dyDescent="0.2">
      <c r="A32" s="449"/>
      <c r="B32" s="2" t="s">
        <v>152</v>
      </c>
      <c r="C32" s="133" t="s">
        <v>14</v>
      </c>
      <c r="D32" s="134" t="s">
        <v>15</v>
      </c>
      <c r="E32" s="131">
        <v>4</v>
      </c>
      <c r="F32" s="132" t="s">
        <v>108</v>
      </c>
      <c r="G32" s="134"/>
      <c r="H32" s="108">
        <f>H34+H39</f>
        <v>421000</v>
      </c>
      <c r="I32" s="108">
        <f>I34+I39</f>
        <v>21840</v>
      </c>
      <c r="J32" s="108">
        <f>J34+J39</f>
        <v>22713.599999999999</v>
      </c>
      <c r="K32" s="461"/>
    </row>
    <row r="33" spans="1:21" ht="48" customHeight="1" x14ac:dyDescent="0.2">
      <c r="A33" s="448" t="s">
        <v>55</v>
      </c>
      <c r="B33" s="2" t="s">
        <v>54</v>
      </c>
      <c r="C33" s="133" t="s">
        <v>14</v>
      </c>
      <c r="D33" s="134" t="s">
        <v>15</v>
      </c>
      <c r="E33" s="131">
        <v>4</v>
      </c>
      <c r="F33" s="132" t="s">
        <v>108</v>
      </c>
      <c r="G33" s="135">
        <v>81750</v>
      </c>
      <c r="H33" s="110">
        <f>SUM(H35+H36+H37)</f>
        <v>421000</v>
      </c>
      <c r="I33" s="108">
        <f>SUM(I35+I36+I37)</f>
        <v>21840</v>
      </c>
      <c r="J33" s="110">
        <f>SUM(J35+J36+J37)</f>
        <v>22713.599999999999</v>
      </c>
      <c r="K33" s="446" t="s">
        <v>310</v>
      </c>
    </row>
    <row r="34" spans="1:21" ht="34.5" customHeight="1" x14ac:dyDescent="0.2">
      <c r="A34" s="449"/>
      <c r="B34" s="2" t="s">
        <v>153</v>
      </c>
      <c r="C34" s="124" t="s">
        <v>14</v>
      </c>
      <c r="D34" s="125" t="s">
        <v>15</v>
      </c>
      <c r="E34" s="131">
        <v>4</v>
      </c>
      <c r="F34" s="132" t="s">
        <v>108</v>
      </c>
      <c r="G34" s="131">
        <v>81750</v>
      </c>
      <c r="H34" s="108">
        <f>H35+H36+H37</f>
        <v>421000</v>
      </c>
      <c r="I34" s="108">
        <f>I35+I36+I37</f>
        <v>21840</v>
      </c>
      <c r="J34" s="108">
        <f>J35+J36+J37</f>
        <v>22713.599999999999</v>
      </c>
      <c r="K34" s="447"/>
    </row>
    <row r="35" spans="1:21" ht="25.5" hidden="1" x14ac:dyDescent="0.2">
      <c r="A35" s="57" t="s">
        <v>56</v>
      </c>
      <c r="B35" s="90" t="s">
        <v>57</v>
      </c>
      <c r="C35" s="134"/>
      <c r="D35" s="134"/>
      <c r="E35" s="134"/>
      <c r="F35" s="134"/>
      <c r="G35" s="134"/>
      <c r="H35" s="111"/>
      <c r="I35" s="111"/>
      <c r="J35" s="111"/>
      <c r="K35" s="303"/>
    </row>
    <row r="36" spans="1:21" ht="47.25" customHeight="1" x14ac:dyDescent="0.3">
      <c r="A36" s="91" t="s">
        <v>56</v>
      </c>
      <c r="B36" s="64" t="s">
        <v>58</v>
      </c>
      <c r="C36" s="136"/>
      <c r="D36" s="136"/>
      <c r="E36" s="136"/>
      <c r="F36" s="136"/>
      <c r="G36" s="136"/>
      <c r="H36" s="366">
        <f>21000-21000</f>
        <v>0</v>
      </c>
      <c r="I36" s="112">
        <v>21840</v>
      </c>
      <c r="J36" s="112">
        <v>22713.599999999999</v>
      </c>
      <c r="K36" s="408" t="s">
        <v>188</v>
      </c>
      <c r="R36" s="18"/>
      <c r="S36" s="15"/>
      <c r="T36" s="15"/>
      <c r="U36" s="21"/>
    </row>
    <row r="37" spans="1:21" ht="45" customHeight="1" x14ac:dyDescent="0.3">
      <c r="A37" s="91" t="s">
        <v>115</v>
      </c>
      <c r="B37" s="64" t="s">
        <v>59</v>
      </c>
      <c r="C37" s="136"/>
      <c r="D37" s="137"/>
      <c r="E37" s="137"/>
      <c r="F37" s="137"/>
      <c r="G37" s="137"/>
      <c r="H37" s="366">
        <f>400000+21000</f>
        <v>421000</v>
      </c>
      <c r="I37" s="113"/>
      <c r="J37" s="113"/>
      <c r="K37" s="408" t="s">
        <v>311</v>
      </c>
      <c r="R37" s="18"/>
      <c r="S37" s="15"/>
      <c r="T37" s="15"/>
      <c r="U37" s="21"/>
    </row>
    <row r="38" spans="1:21" ht="48.75" hidden="1" customHeight="1" x14ac:dyDescent="0.3">
      <c r="A38" s="448" t="s">
        <v>61</v>
      </c>
      <c r="B38" s="2" t="s">
        <v>60</v>
      </c>
      <c r="C38" s="124" t="s">
        <v>14</v>
      </c>
      <c r="D38" s="125" t="s">
        <v>15</v>
      </c>
      <c r="E38" s="131">
        <v>4</v>
      </c>
      <c r="F38" s="132" t="s">
        <v>108</v>
      </c>
      <c r="G38" s="131">
        <v>81840</v>
      </c>
      <c r="H38" s="108">
        <f>H39</f>
        <v>0</v>
      </c>
      <c r="I38" s="108">
        <f>I39</f>
        <v>0</v>
      </c>
      <c r="J38" s="108">
        <f>J39</f>
        <v>0</v>
      </c>
      <c r="K38" s="397">
        <v>10</v>
      </c>
      <c r="R38" s="18"/>
      <c r="S38" s="15"/>
      <c r="T38" s="15"/>
      <c r="U38" s="21"/>
    </row>
    <row r="39" spans="1:21" ht="24" hidden="1" customHeight="1" x14ac:dyDescent="0.3">
      <c r="A39" s="449"/>
      <c r="B39" s="2" t="s">
        <v>152</v>
      </c>
      <c r="C39" s="124" t="s">
        <v>14</v>
      </c>
      <c r="D39" s="125" t="s">
        <v>15</v>
      </c>
      <c r="E39" s="131">
        <v>4</v>
      </c>
      <c r="F39" s="132" t="s">
        <v>108</v>
      </c>
      <c r="G39" s="131">
        <v>81840</v>
      </c>
      <c r="H39" s="180">
        <f>883640.19-883640.19</f>
        <v>0</v>
      </c>
      <c r="I39" s="180"/>
      <c r="J39" s="180"/>
      <c r="K39" s="411"/>
      <c r="M39" s="462" t="s">
        <v>137</v>
      </c>
      <c r="N39" s="462"/>
      <c r="O39" s="462"/>
      <c r="P39" s="462"/>
      <c r="Q39" s="462"/>
      <c r="R39" s="462"/>
      <c r="S39" s="323"/>
      <c r="T39" s="15"/>
      <c r="U39" s="21"/>
    </row>
    <row r="40" spans="1:21" ht="42.75" customHeight="1" x14ac:dyDescent="0.3">
      <c r="A40" s="395" t="s">
        <v>62</v>
      </c>
      <c r="B40" s="65" t="s">
        <v>240</v>
      </c>
      <c r="C40" s="336" t="s">
        <v>14</v>
      </c>
      <c r="D40" s="337" t="s">
        <v>15</v>
      </c>
      <c r="E40" s="280">
        <v>4</v>
      </c>
      <c r="F40" s="338" t="s">
        <v>109</v>
      </c>
      <c r="G40" s="280"/>
      <c r="H40" s="108">
        <f>H42</f>
        <v>8207220</v>
      </c>
      <c r="I40" s="108">
        <f>I42</f>
        <v>0</v>
      </c>
      <c r="J40" s="108">
        <f>J42</f>
        <v>0</v>
      </c>
      <c r="K40" s="439">
        <v>14</v>
      </c>
      <c r="R40" s="18"/>
      <c r="S40" s="15"/>
      <c r="T40" s="15"/>
      <c r="U40" s="21"/>
    </row>
    <row r="41" spans="1:21" ht="36.75" customHeight="1" x14ac:dyDescent="0.3">
      <c r="A41" s="395" t="s">
        <v>143</v>
      </c>
      <c r="B41" s="65" t="s">
        <v>92</v>
      </c>
      <c r="C41" s="336" t="s">
        <v>14</v>
      </c>
      <c r="D41" s="337" t="s">
        <v>15</v>
      </c>
      <c r="E41" s="280">
        <v>4</v>
      </c>
      <c r="F41" s="338" t="s">
        <v>109</v>
      </c>
      <c r="G41" s="280">
        <v>81880</v>
      </c>
      <c r="H41" s="108">
        <f>H42</f>
        <v>8207220</v>
      </c>
      <c r="I41" s="108">
        <f t="shared" ref="I41:J41" si="2">I42</f>
        <v>0</v>
      </c>
      <c r="J41" s="108">
        <f t="shared" si="2"/>
        <v>0</v>
      </c>
      <c r="K41" s="442"/>
      <c r="R41" s="251"/>
      <c r="S41" s="15"/>
      <c r="T41" s="15"/>
      <c r="U41" s="21"/>
    </row>
    <row r="42" spans="1:21" ht="24.75" customHeight="1" x14ac:dyDescent="0.3">
      <c r="A42" s="396"/>
      <c r="B42" s="63" t="s">
        <v>152</v>
      </c>
      <c r="C42" s="339" t="s">
        <v>14</v>
      </c>
      <c r="D42" s="325" t="s">
        <v>15</v>
      </c>
      <c r="E42" s="280">
        <v>4</v>
      </c>
      <c r="F42" s="338" t="s">
        <v>109</v>
      </c>
      <c r="G42" s="326">
        <v>81880</v>
      </c>
      <c r="H42" s="109">
        <v>8207220</v>
      </c>
      <c r="I42" s="109"/>
      <c r="J42" s="109"/>
      <c r="K42" s="440"/>
      <c r="M42" s="18" t="s">
        <v>124</v>
      </c>
      <c r="N42" s="18" t="s">
        <v>125</v>
      </c>
      <c r="O42" s="18" t="s">
        <v>135</v>
      </c>
      <c r="P42" s="279" t="s">
        <v>29</v>
      </c>
      <c r="Q42" s="316" t="s">
        <v>247</v>
      </c>
      <c r="R42" s="18" t="s">
        <v>198</v>
      </c>
      <c r="S42" s="229" t="s">
        <v>128</v>
      </c>
      <c r="T42" s="15"/>
      <c r="U42" s="21"/>
    </row>
    <row r="43" spans="1:21" s="52" customFormat="1" ht="52.5" customHeight="1" x14ac:dyDescent="0.3">
      <c r="A43" s="395" t="s">
        <v>63</v>
      </c>
      <c r="B43" s="335" t="s">
        <v>161</v>
      </c>
      <c r="C43" s="336" t="s">
        <v>14</v>
      </c>
      <c r="D43" s="337" t="s">
        <v>15</v>
      </c>
      <c r="E43" s="280">
        <v>1</v>
      </c>
      <c r="F43" s="338" t="s">
        <v>26</v>
      </c>
      <c r="G43" s="280"/>
      <c r="H43" s="108">
        <f>H44</f>
        <v>216672257.25</v>
      </c>
      <c r="I43" s="108">
        <f t="shared" ref="I43:J43" si="3">I44</f>
        <v>0</v>
      </c>
      <c r="J43" s="108">
        <f t="shared" si="3"/>
        <v>0</v>
      </c>
      <c r="K43" s="387" t="s">
        <v>312</v>
      </c>
      <c r="M43" s="33">
        <f>54743469.15+1211569.65</f>
        <v>55955038.799999997</v>
      </c>
      <c r="N43" s="33">
        <v>111766736.13</v>
      </c>
      <c r="O43" s="33">
        <v>124737278.99000001</v>
      </c>
      <c r="P43" s="33">
        <v>770597471.78999996</v>
      </c>
      <c r="Q43" s="33">
        <v>860452690.63999999</v>
      </c>
      <c r="R43" s="81">
        <f>M43+N43+O43+H43+I43+J43+P43+Q43</f>
        <v>2140181473.5999999</v>
      </c>
      <c r="S43" s="85" t="s">
        <v>127</v>
      </c>
      <c r="T43" s="53"/>
      <c r="U43" s="54"/>
    </row>
    <row r="44" spans="1:21" s="52" customFormat="1" ht="48" customHeight="1" x14ac:dyDescent="0.3">
      <c r="A44" s="332"/>
      <c r="B44" s="63" t="s">
        <v>152</v>
      </c>
      <c r="C44" s="124" t="s">
        <v>14</v>
      </c>
      <c r="D44" s="125" t="s">
        <v>15</v>
      </c>
      <c r="E44" s="131">
        <v>1</v>
      </c>
      <c r="F44" s="132" t="s">
        <v>26</v>
      </c>
      <c r="G44" s="135" t="s">
        <v>160</v>
      </c>
      <c r="H44" s="283">
        <f>H45+H46+H47</f>
        <v>216672257.25</v>
      </c>
      <c r="I44" s="283">
        <f>I45+I46+I47</f>
        <v>0</v>
      </c>
      <c r="J44" s="283">
        <f>J45+J46+J47</f>
        <v>0</v>
      </c>
      <c r="K44" s="333"/>
      <c r="M44" s="33"/>
      <c r="N44" s="33"/>
      <c r="O44" s="33"/>
      <c r="P44" s="33"/>
      <c r="Q44" s="266"/>
      <c r="R44" s="81"/>
      <c r="S44" s="85"/>
      <c r="T44" s="53"/>
      <c r="U44" s="54"/>
    </row>
    <row r="45" spans="1:21" ht="46.5" customHeight="1" x14ac:dyDescent="0.3">
      <c r="A45" s="409" t="s">
        <v>82</v>
      </c>
      <c r="B45" s="29" t="s">
        <v>158</v>
      </c>
      <c r="C45" s="124" t="s">
        <v>14</v>
      </c>
      <c r="D45" s="125" t="s">
        <v>15</v>
      </c>
      <c r="E45" s="131">
        <v>1</v>
      </c>
      <c r="F45" s="132" t="s">
        <v>26</v>
      </c>
      <c r="G45" s="132" t="s">
        <v>34</v>
      </c>
      <c r="H45" s="109">
        <v>2815968.2199999997</v>
      </c>
      <c r="I45" s="115"/>
      <c r="J45" s="115"/>
      <c r="K45" s="333"/>
      <c r="M45" s="266"/>
      <c r="N45" s="266"/>
      <c r="O45" s="266"/>
      <c r="P45" s="266"/>
      <c r="Q45" s="268"/>
      <c r="R45" s="274"/>
      <c r="S45" s="278"/>
      <c r="T45" s="15"/>
      <c r="U45" s="21"/>
    </row>
    <row r="46" spans="1:21" ht="48" customHeight="1" x14ac:dyDescent="0.3">
      <c r="A46" s="409" t="s">
        <v>165</v>
      </c>
      <c r="B46" s="29" t="s">
        <v>176</v>
      </c>
      <c r="C46" s="124" t="s">
        <v>14</v>
      </c>
      <c r="D46" s="125" t="s">
        <v>15</v>
      </c>
      <c r="E46" s="131">
        <v>1</v>
      </c>
      <c r="F46" s="132" t="s">
        <v>26</v>
      </c>
      <c r="G46" s="132" t="s">
        <v>35</v>
      </c>
      <c r="H46" s="115">
        <v>185158027.78999999</v>
      </c>
      <c r="I46" s="115"/>
      <c r="J46" s="115"/>
      <c r="K46" s="333"/>
      <c r="R46" s="33"/>
      <c r="S46" s="33"/>
      <c r="T46" s="33"/>
      <c r="U46" s="37"/>
    </row>
    <row r="47" spans="1:21" ht="44.25" customHeight="1" x14ac:dyDescent="0.3">
      <c r="A47" s="396" t="s">
        <v>104</v>
      </c>
      <c r="B47" s="29" t="s">
        <v>159</v>
      </c>
      <c r="C47" s="124" t="s">
        <v>14</v>
      </c>
      <c r="D47" s="125" t="s">
        <v>15</v>
      </c>
      <c r="E47" s="131">
        <v>1</v>
      </c>
      <c r="F47" s="132" t="s">
        <v>26</v>
      </c>
      <c r="G47" s="132" t="s">
        <v>36</v>
      </c>
      <c r="H47" s="115">
        <v>28698261.239999998</v>
      </c>
      <c r="I47" s="122"/>
      <c r="J47" s="122"/>
      <c r="K47" s="334"/>
      <c r="M47" s="462" t="s">
        <v>137</v>
      </c>
      <c r="N47" s="462"/>
      <c r="O47" s="462"/>
      <c r="P47" s="462"/>
      <c r="Q47" s="462"/>
      <c r="R47" s="462"/>
      <c r="S47" s="33"/>
      <c r="T47" s="33"/>
      <c r="U47" s="21"/>
    </row>
    <row r="48" spans="1:21" ht="44.25" customHeight="1" thickBot="1" x14ac:dyDescent="0.35">
      <c r="A48" s="480">
        <v>28</v>
      </c>
      <c r="B48" s="480"/>
      <c r="C48" s="480"/>
      <c r="D48" s="480"/>
      <c r="E48" s="480"/>
      <c r="F48" s="480"/>
      <c r="G48" s="480"/>
      <c r="H48" s="480"/>
      <c r="I48" s="480"/>
      <c r="J48" s="480"/>
      <c r="K48" s="480"/>
      <c r="M48" s="331"/>
      <c r="N48" s="331"/>
      <c r="O48" s="331"/>
      <c r="P48" s="331"/>
      <c r="Q48" s="331"/>
      <c r="R48" s="331"/>
      <c r="S48" s="33"/>
      <c r="T48" s="33"/>
      <c r="U48" s="21"/>
    </row>
    <row r="49" spans="1:21" s="52" customFormat="1" ht="31.5" x14ac:dyDescent="0.3">
      <c r="A49" s="474" t="s">
        <v>147</v>
      </c>
      <c r="B49" s="172" t="s">
        <v>118</v>
      </c>
      <c r="C49" s="127"/>
      <c r="D49" s="128"/>
      <c r="E49" s="138"/>
      <c r="F49" s="139"/>
      <c r="G49" s="139"/>
      <c r="H49" s="116"/>
      <c r="I49" s="116"/>
      <c r="J49" s="117"/>
      <c r="K49" s="382" t="s">
        <v>313</v>
      </c>
      <c r="M49" s="231" t="s">
        <v>124</v>
      </c>
      <c r="N49" s="231" t="s">
        <v>125</v>
      </c>
      <c r="O49" s="231" t="s">
        <v>135</v>
      </c>
      <c r="P49" s="231" t="s">
        <v>29</v>
      </c>
      <c r="Q49" s="324" t="s">
        <v>247</v>
      </c>
      <c r="R49" s="231" t="s">
        <v>198</v>
      </c>
      <c r="S49" s="240"/>
      <c r="T49" s="38"/>
      <c r="U49" s="54"/>
    </row>
    <row r="50" spans="1:21" ht="30" x14ac:dyDescent="0.3">
      <c r="A50" s="475"/>
      <c r="B50" s="99" t="s">
        <v>152</v>
      </c>
      <c r="C50" s="140" t="s">
        <v>24</v>
      </c>
      <c r="D50" s="137" t="s">
        <v>15</v>
      </c>
      <c r="E50" s="141"/>
      <c r="F50" s="137"/>
      <c r="G50" s="137"/>
      <c r="H50" s="104">
        <f>SUM(H56+H59+H67+H75+H82+H98)</f>
        <v>160573133.91</v>
      </c>
      <c r="I50" s="104">
        <f>SUM(I56+I59+I67+I75+I82+I98)</f>
        <v>172212788.33000001</v>
      </c>
      <c r="J50" s="118">
        <f>SUM(J56+J59+J67+J75+J82+J98)</f>
        <v>129378526.05000001</v>
      </c>
      <c r="K50" s="383"/>
      <c r="M50" s="266"/>
      <c r="N50" s="266"/>
      <c r="O50" s="266"/>
      <c r="P50" s="266"/>
      <c r="Q50" s="318"/>
      <c r="R50" s="272"/>
      <c r="S50" s="273"/>
      <c r="T50" s="16"/>
      <c r="U50" s="20"/>
    </row>
    <row r="51" spans="1:21" ht="16.5" hidden="1" x14ac:dyDescent="0.3">
      <c r="A51" s="475"/>
      <c r="B51" s="99" t="s">
        <v>47</v>
      </c>
      <c r="C51" s="124" t="s">
        <v>14</v>
      </c>
      <c r="D51" s="125" t="s">
        <v>15</v>
      </c>
      <c r="E51" s="131"/>
      <c r="F51" s="125"/>
      <c r="G51" s="125"/>
      <c r="H51" s="102">
        <f>SUM(H83+H99)</f>
        <v>0</v>
      </c>
      <c r="I51" s="102">
        <f>SUM(I83+I99)</f>
        <v>0</v>
      </c>
      <c r="J51" s="119">
        <f>SUM(J83+J99)</f>
        <v>0</v>
      </c>
      <c r="K51" s="383"/>
      <c r="M51" s="33">
        <v>200077423.28</v>
      </c>
      <c r="N51" s="49">
        <v>60117546.049999997</v>
      </c>
      <c r="O51" s="49">
        <v>291418779.41000003</v>
      </c>
      <c r="P51" s="232">
        <v>509952408.60999984</v>
      </c>
      <c r="Q51" s="41"/>
      <c r="R51" s="30">
        <f>SUM(H51+I51+J51+M51+N51+O51+P51)</f>
        <v>1061566157.3499999</v>
      </c>
      <c r="U51" s="20"/>
    </row>
    <row r="52" spans="1:21" ht="30.75" thickBot="1" x14ac:dyDescent="0.35">
      <c r="A52" s="476"/>
      <c r="B52" s="107" t="s">
        <v>3</v>
      </c>
      <c r="C52" s="129" t="s">
        <v>24</v>
      </c>
      <c r="D52" s="129" t="s">
        <v>15</v>
      </c>
      <c r="E52" s="142"/>
      <c r="F52" s="129"/>
      <c r="G52" s="129"/>
      <c r="H52" s="105">
        <f>SUM(H50+H51)</f>
        <v>160573133.91</v>
      </c>
      <c r="I52" s="105">
        <f>SUM(I50+I51)</f>
        <v>172212788.33000001</v>
      </c>
      <c r="J52" s="120">
        <f>SUM(J50+J51)</f>
        <v>129378526.05000001</v>
      </c>
      <c r="K52" s="384"/>
      <c r="M52" s="33">
        <v>285228264.06</v>
      </c>
      <c r="N52" s="33">
        <v>112944960.78</v>
      </c>
      <c r="O52" s="33">
        <v>350416423.03000003</v>
      </c>
      <c r="P52" s="33">
        <v>574854686.49999988</v>
      </c>
      <c r="Q52" s="33">
        <v>574473527.50999999</v>
      </c>
      <c r="R52" s="39">
        <f>SUM(H52+I52+J52+M52+N52+O52+P52+Q52)</f>
        <v>2360082310.1700001</v>
      </c>
      <c r="S52" s="233" t="s">
        <v>127</v>
      </c>
      <c r="T52" s="16"/>
      <c r="U52" s="22"/>
    </row>
    <row r="53" spans="1:21" ht="18.75" customHeight="1" x14ac:dyDescent="0.2">
      <c r="A53" s="71"/>
      <c r="B53" s="2" t="s">
        <v>4</v>
      </c>
      <c r="C53" s="143"/>
      <c r="D53" s="143"/>
      <c r="E53" s="143"/>
      <c r="F53" s="143"/>
      <c r="G53" s="143"/>
      <c r="H53" s="484"/>
      <c r="I53" s="484"/>
      <c r="J53" s="484"/>
      <c r="K53" s="300"/>
    </row>
    <row r="54" spans="1:21" ht="42.75" customHeight="1" x14ac:dyDescent="0.2">
      <c r="A54" s="306" t="s">
        <v>48</v>
      </c>
      <c r="B54" s="2" t="s">
        <v>227</v>
      </c>
      <c r="C54" s="124" t="s">
        <v>25</v>
      </c>
      <c r="D54" s="125" t="s">
        <v>15</v>
      </c>
      <c r="E54" s="131">
        <v>2</v>
      </c>
      <c r="F54" s="132" t="s">
        <v>209</v>
      </c>
      <c r="G54" s="130"/>
      <c r="H54" s="108">
        <f>H55</f>
        <v>42185372.420000002</v>
      </c>
      <c r="I54" s="108">
        <f>I55</f>
        <v>117484699.87</v>
      </c>
      <c r="J54" s="108">
        <f>J55</f>
        <v>79334400.140000001</v>
      </c>
      <c r="K54" s="387">
        <v>19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81">
        <f>M54+N54+O54+H54+I54+J54+P54+Q54</f>
        <v>239004472.43000001</v>
      </c>
      <c r="S54" s="307" t="s">
        <v>127</v>
      </c>
      <c r="T54" s="329" t="s">
        <v>248</v>
      </c>
    </row>
    <row r="55" spans="1:21" ht="39.75" customHeight="1" x14ac:dyDescent="0.2">
      <c r="A55" s="477" t="s">
        <v>50</v>
      </c>
      <c r="B55" s="181" t="s">
        <v>201</v>
      </c>
      <c r="C55" s="124" t="s">
        <v>25</v>
      </c>
      <c r="D55" s="125" t="s">
        <v>15</v>
      </c>
      <c r="E55" s="131">
        <v>2</v>
      </c>
      <c r="F55" s="132" t="s">
        <v>209</v>
      </c>
      <c r="G55" s="125" t="s">
        <v>241</v>
      </c>
      <c r="H55" s="108">
        <f>H56+H59</f>
        <v>42185372.420000002</v>
      </c>
      <c r="I55" s="108">
        <f t="shared" ref="I55:J55" si="4">I56+I59</f>
        <v>117484699.87</v>
      </c>
      <c r="J55" s="108">
        <f t="shared" si="4"/>
        <v>79334400.140000001</v>
      </c>
      <c r="K55" s="305"/>
    </row>
    <row r="56" spans="1:21" ht="30" customHeight="1" x14ac:dyDescent="0.2">
      <c r="A56" s="478"/>
      <c r="B56" s="181" t="s">
        <v>5</v>
      </c>
      <c r="C56" s="140" t="s">
        <v>14</v>
      </c>
      <c r="D56" s="125" t="s">
        <v>15</v>
      </c>
      <c r="E56" s="131">
        <v>2</v>
      </c>
      <c r="F56" s="132" t="s">
        <v>209</v>
      </c>
      <c r="G56" s="125" t="s">
        <v>241</v>
      </c>
      <c r="H56" s="108">
        <f>H57</f>
        <v>40281861.980000004</v>
      </c>
      <c r="I56" s="108">
        <f t="shared" ref="I56:J56" si="5">I57</f>
        <v>0</v>
      </c>
      <c r="J56" s="108">
        <f t="shared" si="5"/>
        <v>0</v>
      </c>
      <c r="K56" s="305"/>
    </row>
    <row r="57" spans="1:21" ht="24.75" customHeight="1" x14ac:dyDescent="0.2">
      <c r="A57" s="478"/>
      <c r="B57" s="2" t="s">
        <v>252</v>
      </c>
      <c r="C57" s="140" t="s">
        <v>14</v>
      </c>
      <c r="D57" s="125" t="s">
        <v>15</v>
      </c>
      <c r="E57" s="131">
        <v>2</v>
      </c>
      <c r="F57" s="132" t="s">
        <v>209</v>
      </c>
      <c r="G57" s="125" t="s">
        <v>241</v>
      </c>
      <c r="H57" s="108">
        <f>H58</f>
        <v>40281861.980000004</v>
      </c>
      <c r="I57" s="108">
        <f t="shared" ref="I57:J57" si="6">I58</f>
        <v>0</v>
      </c>
      <c r="J57" s="108">
        <f t="shared" si="6"/>
        <v>0</v>
      </c>
      <c r="K57" s="305"/>
    </row>
    <row r="58" spans="1:21" ht="39.75" customHeight="1" x14ac:dyDescent="0.2">
      <c r="A58" s="478"/>
      <c r="B58" s="181" t="s">
        <v>271</v>
      </c>
      <c r="C58" s="140" t="s">
        <v>14</v>
      </c>
      <c r="D58" s="125" t="s">
        <v>15</v>
      </c>
      <c r="E58" s="131">
        <v>2</v>
      </c>
      <c r="F58" s="132" t="s">
        <v>209</v>
      </c>
      <c r="G58" s="125" t="s">
        <v>241</v>
      </c>
      <c r="H58" s="180">
        <v>40281861.980000004</v>
      </c>
      <c r="I58" s="180"/>
      <c r="J58" s="180"/>
      <c r="K58" s="305"/>
    </row>
    <row r="59" spans="1:21" ht="27" customHeight="1" x14ac:dyDescent="0.2">
      <c r="A59" s="478"/>
      <c r="B59" s="281" t="s">
        <v>8</v>
      </c>
      <c r="C59" s="124" t="s">
        <v>25</v>
      </c>
      <c r="D59" s="125" t="s">
        <v>15</v>
      </c>
      <c r="E59" s="131">
        <v>2</v>
      </c>
      <c r="F59" s="132" t="s">
        <v>209</v>
      </c>
      <c r="G59" s="125" t="s">
        <v>241</v>
      </c>
      <c r="H59" s="108">
        <f>H60</f>
        <v>1903510.4400000002</v>
      </c>
      <c r="I59" s="108">
        <f t="shared" ref="I59:J59" si="7">I60</f>
        <v>117484699.87</v>
      </c>
      <c r="J59" s="108">
        <f t="shared" si="7"/>
        <v>79334400.140000001</v>
      </c>
      <c r="K59" s="305"/>
    </row>
    <row r="60" spans="1:21" ht="29.25" customHeight="1" x14ac:dyDescent="0.2">
      <c r="A60" s="478"/>
      <c r="B60" s="2" t="s">
        <v>252</v>
      </c>
      <c r="C60" s="124" t="s">
        <v>25</v>
      </c>
      <c r="D60" s="125" t="s">
        <v>15</v>
      </c>
      <c r="E60" s="131">
        <v>2</v>
      </c>
      <c r="F60" s="132" t="s">
        <v>209</v>
      </c>
      <c r="G60" s="125" t="s">
        <v>241</v>
      </c>
      <c r="H60" s="108">
        <f>SUM(H61:H64)</f>
        <v>1903510.4400000002</v>
      </c>
      <c r="I60" s="108">
        <f t="shared" ref="I60:J60" si="8">SUM(I61:I64)</f>
        <v>117484699.87</v>
      </c>
      <c r="J60" s="108">
        <f t="shared" si="8"/>
        <v>79334400.140000001</v>
      </c>
      <c r="K60" s="305"/>
    </row>
    <row r="61" spans="1:21" ht="30" customHeight="1" x14ac:dyDescent="0.2">
      <c r="A61" s="393"/>
      <c r="B61" s="2" t="s">
        <v>254</v>
      </c>
      <c r="C61" s="124" t="s">
        <v>25</v>
      </c>
      <c r="D61" s="125" t="s">
        <v>15</v>
      </c>
      <c r="E61" s="131">
        <v>2</v>
      </c>
      <c r="F61" s="132" t="s">
        <v>209</v>
      </c>
      <c r="G61" s="125" t="s">
        <v>241</v>
      </c>
      <c r="H61" s="115">
        <v>0</v>
      </c>
      <c r="I61" s="109">
        <v>42484700</v>
      </c>
      <c r="J61" s="109">
        <v>0</v>
      </c>
      <c r="K61" s="305"/>
    </row>
    <row r="62" spans="1:21" ht="29.25" customHeight="1" x14ac:dyDescent="0.2">
      <c r="A62" s="393"/>
      <c r="B62" s="2" t="s">
        <v>255</v>
      </c>
      <c r="C62" s="124" t="s">
        <v>25</v>
      </c>
      <c r="D62" s="125" t="s">
        <v>15</v>
      </c>
      <c r="E62" s="131">
        <v>2</v>
      </c>
      <c r="F62" s="132" t="s">
        <v>209</v>
      </c>
      <c r="G62" s="125" t="s">
        <v>241</v>
      </c>
      <c r="H62" s="115">
        <v>0</v>
      </c>
      <c r="I62" s="109">
        <v>44999999.870000005</v>
      </c>
      <c r="J62" s="109">
        <v>45842400.140000001</v>
      </c>
      <c r="K62" s="305"/>
    </row>
    <row r="63" spans="1:21" ht="42.75" customHeight="1" x14ac:dyDescent="0.2">
      <c r="A63" s="393"/>
      <c r="B63" s="2" t="s">
        <v>256</v>
      </c>
      <c r="C63" s="124" t="s">
        <v>25</v>
      </c>
      <c r="D63" s="125" t="s">
        <v>15</v>
      </c>
      <c r="E63" s="131">
        <v>2</v>
      </c>
      <c r="F63" s="132" t="s">
        <v>209</v>
      </c>
      <c r="G63" s="125" t="s">
        <v>241</v>
      </c>
      <c r="H63" s="115">
        <v>0</v>
      </c>
      <c r="I63" s="109">
        <v>30000000</v>
      </c>
      <c r="J63" s="109">
        <v>33492000</v>
      </c>
      <c r="K63" s="305"/>
    </row>
    <row r="64" spans="1:21" ht="28.5" customHeight="1" x14ac:dyDescent="0.2">
      <c r="A64" s="393"/>
      <c r="B64" s="2" t="s">
        <v>270</v>
      </c>
      <c r="C64" s="124" t="s">
        <v>25</v>
      </c>
      <c r="D64" s="125" t="s">
        <v>15</v>
      </c>
      <c r="E64" s="131">
        <v>2</v>
      </c>
      <c r="F64" s="132" t="s">
        <v>209</v>
      </c>
      <c r="G64" s="125" t="s">
        <v>241</v>
      </c>
      <c r="H64" s="115">
        <v>1903510.4400000002</v>
      </c>
      <c r="I64" s="109">
        <v>0</v>
      </c>
      <c r="J64" s="109">
        <v>0</v>
      </c>
      <c r="K64" s="305"/>
    </row>
    <row r="65" spans="1:20" ht="30.75" customHeight="1" x14ac:dyDescent="0.2">
      <c r="A65" s="392" t="s">
        <v>208</v>
      </c>
      <c r="B65" s="2" t="s">
        <v>228</v>
      </c>
      <c r="C65" s="134" t="s">
        <v>24</v>
      </c>
      <c r="D65" s="125" t="s">
        <v>15</v>
      </c>
      <c r="E65" s="131">
        <v>2</v>
      </c>
      <c r="F65" s="132" t="s">
        <v>229</v>
      </c>
      <c r="G65" s="125"/>
      <c r="H65" s="108">
        <f>H66</f>
        <v>67348500.49000001</v>
      </c>
      <c r="I65" s="108">
        <f t="shared" ref="I65:J65" si="9">I66</f>
        <v>54728088.460000001</v>
      </c>
      <c r="J65" s="108">
        <f t="shared" si="9"/>
        <v>46754208.440000005</v>
      </c>
      <c r="K65" s="387">
        <v>20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81">
        <f>M65+N65+O65+H65+I65+J65+P65+Q65</f>
        <v>168830797.39000002</v>
      </c>
      <c r="S65" s="307" t="s">
        <v>127</v>
      </c>
      <c r="T65" s="329" t="s">
        <v>249</v>
      </c>
    </row>
    <row r="66" spans="1:20" ht="29.25" customHeight="1" x14ac:dyDescent="0.2">
      <c r="A66" s="393"/>
      <c r="B66" s="2" t="s">
        <v>252</v>
      </c>
      <c r="C66" s="124" t="s">
        <v>25</v>
      </c>
      <c r="D66" s="125" t="s">
        <v>15</v>
      </c>
      <c r="E66" s="131">
        <v>2</v>
      </c>
      <c r="F66" s="132" t="s">
        <v>229</v>
      </c>
      <c r="G66" s="137"/>
      <c r="H66" s="108">
        <f>H67+H75</f>
        <v>67348500.49000001</v>
      </c>
      <c r="I66" s="108">
        <f>I67+I75</f>
        <v>54728088.460000001</v>
      </c>
      <c r="J66" s="108">
        <f t="shared" ref="J66" si="10">J67+J75</f>
        <v>46754208.440000005</v>
      </c>
      <c r="K66" s="388"/>
      <c r="M66" s="33"/>
      <c r="N66" s="33"/>
      <c r="O66" s="33"/>
      <c r="P66" s="33"/>
      <c r="Q66" s="33"/>
      <c r="R66" s="81"/>
      <c r="S66" s="307"/>
      <c r="T66" s="329"/>
    </row>
    <row r="67" spans="1:20" ht="29.25" customHeight="1" x14ac:dyDescent="0.2">
      <c r="A67" s="66"/>
      <c r="B67" s="281" t="s">
        <v>8</v>
      </c>
      <c r="C67" s="124" t="s">
        <v>25</v>
      </c>
      <c r="D67" s="125" t="s">
        <v>15</v>
      </c>
      <c r="E67" s="131">
        <v>2</v>
      </c>
      <c r="F67" s="132" t="s">
        <v>229</v>
      </c>
      <c r="G67" s="137"/>
      <c r="H67" s="108">
        <f>H68+H71+H73</f>
        <v>24498474.280000001</v>
      </c>
      <c r="I67" s="108">
        <f t="shared" ref="I67:J67" si="11">I68+I71+I73</f>
        <v>0</v>
      </c>
      <c r="J67" s="108">
        <f t="shared" si="11"/>
        <v>0</v>
      </c>
      <c r="K67" s="305"/>
    </row>
    <row r="68" spans="1:20" ht="55.5" customHeight="1" x14ac:dyDescent="0.2">
      <c r="A68" s="393" t="s">
        <v>55</v>
      </c>
      <c r="B68" s="24" t="s">
        <v>257</v>
      </c>
      <c r="C68" s="124" t="s">
        <v>25</v>
      </c>
      <c r="D68" s="125" t="s">
        <v>15</v>
      </c>
      <c r="E68" s="131">
        <v>2</v>
      </c>
      <c r="F68" s="132" t="s">
        <v>229</v>
      </c>
      <c r="G68" s="247" t="s">
        <v>169</v>
      </c>
      <c r="H68" s="108">
        <f>H69</f>
        <v>19100000</v>
      </c>
      <c r="I68" s="108">
        <f t="shared" ref="I68:J68" si="12">I69</f>
        <v>0</v>
      </c>
      <c r="J68" s="108">
        <f t="shared" si="12"/>
        <v>0</v>
      </c>
      <c r="K68" s="305"/>
    </row>
    <row r="69" spans="1:20" ht="30.75" customHeight="1" x14ac:dyDescent="0.2">
      <c r="A69" s="314"/>
      <c r="B69" s="2" t="s">
        <v>259</v>
      </c>
      <c r="C69" s="124" t="s">
        <v>25</v>
      </c>
      <c r="D69" s="125" t="s">
        <v>15</v>
      </c>
      <c r="E69" s="131">
        <v>2</v>
      </c>
      <c r="F69" s="132" t="s">
        <v>229</v>
      </c>
      <c r="G69" s="247" t="s">
        <v>169</v>
      </c>
      <c r="H69" s="115">
        <v>19100000</v>
      </c>
      <c r="I69" s="109"/>
      <c r="J69" s="109"/>
      <c r="K69" s="56"/>
    </row>
    <row r="70" spans="1:20" ht="43.5" customHeight="1" x14ac:dyDescent="0.2">
      <c r="A70" s="480">
        <v>29</v>
      </c>
      <c r="B70" s="480"/>
      <c r="C70" s="480"/>
      <c r="D70" s="480"/>
      <c r="E70" s="480"/>
      <c r="F70" s="480"/>
      <c r="G70" s="480"/>
      <c r="H70" s="480"/>
      <c r="I70" s="480"/>
      <c r="J70" s="480"/>
      <c r="K70" s="480"/>
    </row>
    <row r="71" spans="1:20" ht="48.75" customHeight="1" x14ac:dyDescent="0.2">
      <c r="A71" s="392" t="s">
        <v>234</v>
      </c>
      <c r="B71" s="24" t="s">
        <v>258</v>
      </c>
      <c r="C71" s="124" t="s">
        <v>25</v>
      </c>
      <c r="D71" s="125" t="s">
        <v>15</v>
      </c>
      <c r="E71" s="131">
        <v>2</v>
      </c>
      <c r="F71" s="132" t="s">
        <v>229</v>
      </c>
      <c r="G71" s="287" t="s">
        <v>168</v>
      </c>
      <c r="H71" s="108">
        <f>H72</f>
        <v>4170000</v>
      </c>
      <c r="I71" s="108">
        <f t="shared" ref="I71" si="13">I72</f>
        <v>0</v>
      </c>
      <c r="J71" s="108">
        <f t="shared" ref="J71" si="14">J72</f>
        <v>0</v>
      </c>
      <c r="K71" s="346"/>
    </row>
    <row r="72" spans="1:20" ht="37.5" customHeight="1" x14ac:dyDescent="0.2">
      <c r="A72" s="314"/>
      <c r="B72" s="24" t="s">
        <v>259</v>
      </c>
      <c r="C72" s="124" t="s">
        <v>25</v>
      </c>
      <c r="D72" s="125" t="s">
        <v>15</v>
      </c>
      <c r="E72" s="131">
        <v>2</v>
      </c>
      <c r="F72" s="132" t="s">
        <v>229</v>
      </c>
      <c r="G72" s="287" t="s">
        <v>168</v>
      </c>
      <c r="H72" s="115">
        <v>4170000</v>
      </c>
      <c r="I72" s="109"/>
      <c r="J72" s="109"/>
      <c r="K72" s="305"/>
    </row>
    <row r="73" spans="1:20" ht="48.75" customHeight="1" x14ac:dyDescent="0.2">
      <c r="A73" s="393" t="s">
        <v>219</v>
      </c>
      <c r="B73" s="2" t="s">
        <v>260</v>
      </c>
      <c r="C73" s="124" t="s">
        <v>25</v>
      </c>
      <c r="D73" s="125" t="s">
        <v>15</v>
      </c>
      <c r="E73" s="131">
        <v>2</v>
      </c>
      <c r="F73" s="132" t="s">
        <v>229</v>
      </c>
      <c r="G73" s="146" t="s">
        <v>167</v>
      </c>
      <c r="H73" s="108">
        <f>H74</f>
        <v>1228474.28</v>
      </c>
      <c r="I73" s="108">
        <f t="shared" ref="I73" si="15">I74</f>
        <v>0</v>
      </c>
      <c r="J73" s="108">
        <f t="shared" ref="J73" si="16">J74</f>
        <v>0</v>
      </c>
      <c r="K73" s="305"/>
    </row>
    <row r="74" spans="1:20" ht="36" customHeight="1" x14ac:dyDescent="0.2">
      <c r="A74" s="393"/>
      <c r="B74" s="24" t="s">
        <v>259</v>
      </c>
      <c r="C74" s="124" t="s">
        <v>25</v>
      </c>
      <c r="D74" s="125" t="s">
        <v>15</v>
      </c>
      <c r="E74" s="131">
        <v>2</v>
      </c>
      <c r="F74" s="132" t="s">
        <v>229</v>
      </c>
      <c r="G74" s="146" t="s">
        <v>167</v>
      </c>
      <c r="H74" s="115">
        <v>1228474.28</v>
      </c>
      <c r="I74" s="109"/>
      <c r="J74" s="109"/>
      <c r="K74" s="305"/>
    </row>
    <row r="75" spans="1:20" ht="33.75" customHeight="1" x14ac:dyDescent="0.2">
      <c r="A75" s="314"/>
      <c r="B75" s="181" t="s">
        <v>5</v>
      </c>
      <c r="C75" s="140" t="s">
        <v>14</v>
      </c>
      <c r="D75" s="125" t="s">
        <v>15</v>
      </c>
      <c r="E75" s="131">
        <v>2</v>
      </c>
      <c r="F75" s="132" t="s">
        <v>229</v>
      </c>
      <c r="G75" s="146"/>
      <c r="H75" s="108">
        <f>H76</f>
        <v>42850026.210000001</v>
      </c>
      <c r="I75" s="108">
        <f>I76</f>
        <v>54728088.460000001</v>
      </c>
      <c r="J75" s="108">
        <f t="shared" ref="J75" si="17">J76</f>
        <v>46754208.440000005</v>
      </c>
      <c r="K75" s="305"/>
    </row>
    <row r="76" spans="1:20" ht="166.5" customHeight="1" x14ac:dyDescent="0.2">
      <c r="A76" s="392" t="s">
        <v>156</v>
      </c>
      <c r="B76" s="340" t="s">
        <v>272</v>
      </c>
      <c r="C76" s="140" t="s">
        <v>14</v>
      </c>
      <c r="D76" s="125" t="s">
        <v>15</v>
      </c>
      <c r="E76" s="131">
        <v>2</v>
      </c>
      <c r="F76" s="132" t="s">
        <v>229</v>
      </c>
      <c r="G76" s="146" t="s">
        <v>265</v>
      </c>
      <c r="H76" s="108">
        <f>H77+H78+H79+H80</f>
        <v>42850026.210000001</v>
      </c>
      <c r="I76" s="108">
        <f t="shared" ref="I76:J76" si="18">I77+I78+I79+I80</f>
        <v>54728088.460000001</v>
      </c>
      <c r="J76" s="108">
        <f t="shared" si="18"/>
        <v>46754208.440000005</v>
      </c>
      <c r="K76" s="305"/>
    </row>
    <row r="77" spans="1:20" ht="45.75" customHeight="1" x14ac:dyDescent="0.2">
      <c r="A77" s="393"/>
      <c r="B77" s="341" t="s">
        <v>273</v>
      </c>
      <c r="C77" s="140" t="s">
        <v>14</v>
      </c>
      <c r="D77" s="125" t="s">
        <v>15</v>
      </c>
      <c r="E77" s="131">
        <v>2</v>
      </c>
      <c r="F77" s="132" t="s">
        <v>229</v>
      </c>
      <c r="G77" s="146" t="s">
        <v>265</v>
      </c>
      <c r="H77" s="109">
        <v>19869130.039999999</v>
      </c>
      <c r="I77" s="109">
        <v>12970969.99</v>
      </c>
      <c r="J77" s="109"/>
      <c r="K77" s="305"/>
    </row>
    <row r="78" spans="1:20" ht="29.25" customHeight="1" x14ac:dyDescent="0.2">
      <c r="A78" s="393"/>
      <c r="B78" s="341" t="s">
        <v>266</v>
      </c>
      <c r="C78" s="140" t="s">
        <v>14</v>
      </c>
      <c r="D78" s="125" t="s">
        <v>15</v>
      </c>
      <c r="E78" s="131">
        <v>2</v>
      </c>
      <c r="F78" s="132" t="s">
        <v>229</v>
      </c>
      <c r="G78" s="146" t="s">
        <v>265</v>
      </c>
      <c r="H78" s="109">
        <v>9082471.7400000021</v>
      </c>
      <c r="I78" s="109">
        <v>38968397.57</v>
      </c>
      <c r="J78" s="109"/>
      <c r="K78" s="305"/>
    </row>
    <row r="79" spans="1:20" ht="29.25" customHeight="1" x14ac:dyDescent="0.2">
      <c r="A79" s="393"/>
      <c r="B79" s="341" t="s">
        <v>267</v>
      </c>
      <c r="C79" s="140" t="s">
        <v>14</v>
      </c>
      <c r="D79" s="125" t="s">
        <v>15</v>
      </c>
      <c r="E79" s="131">
        <v>2</v>
      </c>
      <c r="F79" s="132" t="s">
        <v>229</v>
      </c>
      <c r="G79" s="146" t="s">
        <v>265</v>
      </c>
      <c r="H79" s="109">
        <v>10625318.82</v>
      </c>
      <c r="I79" s="109"/>
      <c r="J79" s="109"/>
      <c r="K79" s="305"/>
    </row>
    <row r="80" spans="1:20" ht="43.5" customHeight="1" x14ac:dyDescent="0.2">
      <c r="A80" s="393"/>
      <c r="B80" s="341" t="s">
        <v>268</v>
      </c>
      <c r="C80" s="140" t="s">
        <v>14</v>
      </c>
      <c r="D80" s="125" t="s">
        <v>15</v>
      </c>
      <c r="E80" s="131">
        <v>2</v>
      </c>
      <c r="F80" s="132" t="s">
        <v>229</v>
      </c>
      <c r="G80" s="146" t="s">
        <v>265</v>
      </c>
      <c r="H80" s="115">
        <v>3273105.6099999985</v>
      </c>
      <c r="I80" s="109">
        <v>2788720.9</v>
      </c>
      <c r="J80" s="109">
        <v>46754208.440000005</v>
      </c>
      <c r="K80" s="305"/>
    </row>
    <row r="81" spans="1:11" ht="55.5" customHeight="1" x14ac:dyDescent="0.2">
      <c r="A81" s="394" t="s">
        <v>62</v>
      </c>
      <c r="B81" s="24" t="s">
        <v>64</v>
      </c>
      <c r="C81" s="124" t="s">
        <v>14</v>
      </c>
      <c r="D81" s="125" t="s">
        <v>15</v>
      </c>
      <c r="E81" s="131">
        <v>4</v>
      </c>
      <c r="F81" s="132" t="s">
        <v>110</v>
      </c>
      <c r="G81" s="143"/>
      <c r="H81" s="108">
        <f>H82+H83</f>
        <v>19126941.129999999</v>
      </c>
      <c r="I81" s="108">
        <f>I82+I83</f>
        <v>0</v>
      </c>
      <c r="J81" s="108">
        <f>J82+J83</f>
        <v>2915517.4699999997</v>
      </c>
      <c r="K81" s="385" t="s">
        <v>314</v>
      </c>
    </row>
    <row r="82" spans="1:11" ht="31.5" customHeight="1" x14ac:dyDescent="0.2">
      <c r="A82" s="391"/>
      <c r="B82" s="2" t="s">
        <v>152</v>
      </c>
      <c r="C82" s="124" t="s">
        <v>14</v>
      </c>
      <c r="D82" s="125" t="s">
        <v>15</v>
      </c>
      <c r="E82" s="131">
        <v>4</v>
      </c>
      <c r="F82" s="132" t="s">
        <v>110</v>
      </c>
      <c r="G82" s="143"/>
      <c r="H82" s="108">
        <f>H86+H92+H95</f>
        <v>19126941.129999999</v>
      </c>
      <c r="I82" s="108">
        <f>I86+I92+I95</f>
        <v>0</v>
      </c>
      <c r="J82" s="108">
        <f>J86+J92+J95</f>
        <v>2915517.4699999997</v>
      </c>
      <c r="K82" s="362"/>
    </row>
    <row r="83" spans="1:11" ht="15" hidden="1" x14ac:dyDescent="0.2">
      <c r="A83" s="391"/>
      <c r="B83" s="6" t="s">
        <v>47</v>
      </c>
      <c r="C83" s="140" t="s">
        <v>14</v>
      </c>
      <c r="D83" s="137" t="s">
        <v>15</v>
      </c>
      <c r="E83" s="141">
        <v>4</v>
      </c>
      <c r="F83" s="160" t="s">
        <v>110</v>
      </c>
      <c r="G83" s="130"/>
      <c r="H83" s="162">
        <f>H96</f>
        <v>0</v>
      </c>
      <c r="I83" s="162">
        <f>I96</f>
        <v>0</v>
      </c>
      <c r="J83" s="162">
        <f>J96</f>
        <v>0</v>
      </c>
      <c r="K83" s="265"/>
    </row>
    <row r="84" spans="1:11" ht="41.25" customHeight="1" x14ac:dyDescent="0.2">
      <c r="A84" s="480">
        <v>30</v>
      </c>
      <c r="B84" s="480"/>
      <c r="C84" s="480"/>
      <c r="D84" s="480"/>
      <c r="E84" s="480"/>
      <c r="F84" s="480"/>
      <c r="G84" s="480"/>
      <c r="H84" s="480"/>
      <c r="I84" s="480"/>
      <c r="J84" s="480"/>
      <c r="K84" s="480"/>
    </row>
    <row r="85" spans="1:11" ht="40.5" customHeight="1" x14ac:dyDescent="0.2">
      <c r="A85" s="450" t="s">
        <v>211</v>
      </c>
      <c r="B85" s="24" t="s">
        <v>49</v>
      </c>
      <c r="C85" s="133" t="s">
        <v>14</v>
      </c>
      <c r="D85" s="134" t="s">
        <v>15</v>
      </c>
      <c r="E85" s="131">
        <v>4</v>
      </c>
      <c r="F85" s="132" t="s">
        <v>110</v>
      </c>
      <c r="G85" s="135">
        <v>80930</v>
      </c>
      <c r="H85" s="108">
        <f>H86</f>
        <v>19126941.129999999</v>
      </c>
      <c r="I85" s="108">
        <f>I86</f>
        <v>0</v>
      </c>
      <c r="J85" s="108">
        <f>J86</f>
        <v>2915517.4699999997</v>
      </c>
      <c r="K85" s="385" t="s">
        <v>314</v>
      </c>
    </row>
    <row r="86" spans="1:11" ht="35.25" customHeight="1" x14ac:dyDescent="0.2">
      <c r="A86" s="451"/>
      <c r="B86" s="2" t="s">
        <v>153</v>
      </c>
      <c r="C86" s="124" t="s">
        <v>14</v>
      </c>
      <c r="D86" s="125" t="s">
        <v>15</v>
      </c>
      <c r="E86" s="131">
        <v>4</v>
      </c>
      <c r="F86" s="132" t="s">
        <v>110</v>
      </c>
      <c r="G86" s="131">
        <v>80930</v>
      </c>
      <c r="H86" s="108">
        <f>H87+H88+H89+H90</f>
        <v>19126941.129999999</v>
      </c>
      <c r="I86" s="108">
        <f>I87+I88+I89</f>
        <v>0</v>
      </c>
      <c r="J86" s="108">
        <f>J87+J88+J89</f>
        <v>2915517.4699999997</v>
      </c>
      <c r="K86" s="389"/>
    </row>
    <row r="87" spans="1:11" ht="38.25" customHeight="1" x14ac:dyDescent="0.2">
      <c r="A87" s="195" t="s">
        <v>230</v>
      </c>
      <c r="B87" s="64" t="s">
        <v>65</v>
      </c>
      <c r="C87" s="485"/>
      <c r="D87" s="485"/>
      <c r="E87" s="485"/>
      <c r="F87" s="485"/>
      <c r="G87" s="485"/>
      <c r="H87" s="115">
        <v>4033730</v>
      </c>
      <c r="I87" s="109">
        <v>0</v>
      </c>
      <c r="J87" s="109">
        <v>401919.56</v>
      </c>
      <c r="K87" s="387">
        <v>21</v>
      </c>
    </row>
    <row r="88" spans="1:11" ht="44.25" customHeight="1" x14ac:dyDescent="0.2">
      <c r="A88" s="195" t="s">
        <v>231</v>
      </c>
      <c r="B88" s="72" t="s">
        <v>275</v>
      </c>
      <c r="C88" s="486"/>
      <c r="D88" s="486"/>
      <c r="E88" s="486"/>
      <c r="F88" s="486"/>
      <c r="G88" s="486"/>
      <c r="H88" s="115">
        <v>1267759.52</v>
      </c>
      <c r="I88" s="109">
        <v>0</v>
      </c>
      <c r="J88" s="109">
        <v>596973.48</v>
      </c>
      <c r="K88" s="388">
        <v>23</v>
      </c>
    </row>
    <row r="89" spans="1:11" ht="43.5" customHeight="1" x14ac:dyDescent="0.2">
      <c r="A89" s="195" t="s">
        <v>232</v>
      </c>
      <c r="B89" s="72" t="s">
        <v>139</v>
      </c>
      <c r="C89" s="486"/>
      <c r="D89" s="486"/>
      <c r="E89" s="486"/>
      <c r="F89" s="486"/>
      <c r="G89" s="486"/>
      <c r="H89" s="115">
        <v>12277969.02</v>
      </c>
      <c r="I89" s="109">
        <v>0</v>
      </c>
      <c r="J89" s="109">
        <v>1916624.43</v>
      </c>
      <c r="K89" s="388">
        <v>25</v>
      </c>
    </row>
    <row r="90" spans="1:11" s="238" customFormat="1" ht="33" customHeight="1" x14ac:dyDescent="0.2">
      <c r="A90" s="195" t="s">
        <v>274</v>
      </c>
      <c r="B90" s="72" t="s">
        <v>299</v>
      </c>
      <c r="C90" s="342"/>
      <c r="D90" s="343"/>
      <c r="E90" s="343"/>
      <c r="F90" s="342"/>
      <c r="G90" s="343"/>
      <c r="H90" s="115">
        <v>1547482.5899999999</v>
      </c>
      <c r="I90" s="109">
        <v>0</v>
      </c>
      <c r="J90" s="109">
        <v>0</v>
      </c>
      <c r="K90" s="407">
        <v>26</v>
      </c>
    </row>
    <row r="91" spans="1:11" ht="51" hidden="1" x14ac:dyDescent="0.2">
      <c r="A91" s="473" t="s">
        <v>179</v>
      </c>
      <c r="B91" s="254" t="s">
        <v>180</v>
      </c>
      <c r="C91" s="124" t="s">
        <v>14</v>
      </c>
      <c r="D91" s="125" t="s">
        <v>15</v>
      </c>
      <c r="E91" s="131">
        <v>4</v>
      </c>
      <c r="F91" s="132" t="s">
        <v>110</v>
      </c>
      <c r="G91" s="131">
        <v>83402</v>
      </c>
      <c r="H91" s="108">
        <f>H92</f>
        <v>0</v>
      </c>
      <c r="I91" s="108">
        <f t="shared" ref="I91:J91" si="19">I92</f>
        <v>0</v>
      </c>
      <c r="J91" s="108">
        <f t="shared" si="19"/>
        <v>0</v>
      </c>
      <c r="K91" s="354"/>
    </row>
    <row r="92" spans="1:11" ht="25.5" hidden="1" x14ac:dyDescent="0.2">
      <c r="A92" s="473"/>
      <c r="B92" s="2" t="s">
        <v>153</v>
      </c>
      <c r="C92" s="124" t="s">
        <v>14</v>
      </c>
      <c r="D92" s="125" t="s">
        <v>15</v>
      </c>
      <c r="E92" s="131">
        <v>4</v>
      </c>
      <c r="F92" s="132" t="s">
        <v>110</v>
      </c>
      <c r="G92" s="131">
        <v>83402</v>
      </c>
      <c r="H92" s="115"/>
      <c r="I92" s="109"/>
      <c r="J92" s="109"/>
      <c r="K92" s="355"/>
    </row>
    <row r="93" spans="1:11" ht="14.25" hidden="1" x14ac:dyDescent="0.2">
      <c r="A93" s="401"/>
      <c r="B93" s="2"/>
      <c r="C93" s="31"/>
      <c r="D93" s="27"/>
      <c r="E93" s="34"/>
      <c r="F93" s="87"/>
      <c r="G93" s="34"/>
      <c r="H93" s="11"/>
      <c r="I93" s="12"/>
      <c r="J93" s="12"/>
      <c r="K93" s="404"/>
    </row>
    <row r="94" spans="1:11" hidden="1" x14ac:dyDescent="0.2">
      <c r="A94" s="479" t="s">
        <v>67</v>
      </c>
      <c r="B94" s="23" t="s">
        <v>66</v>
      </c>
      <c r="C94" s="28" t="s">
        <v>14</v>
      </c>
      <c r="D94" s="28" t="s">
        <v>15</v>
      </c>
      <c r="E94" s="34">
        <v>4</v>
      </c>
      <c r="F94" s="87" t="s">
        <v>110</v>
      </c>
      <c r="G94" s="89" t="s">
        <v>20</v>
      </c>
      <c r="H94" s="77">
        <f>H95+H96</f>
        <v>0</v>
      </c>
      <c r="I94" s="77">
        <f>I95+I96</f>
        <v>0</v>
      </c>
      <c r="J94" s="77">
        <f>J95+J96</f>
        <v>0</v>
      </c>
      <c r="K94" s="463"/>
    </row>
    <row r="95" spans="1:11" hidden="1" x14ac:dyDescent="0.2">
      <c r="A95" s="479"/>
      <c r="B95" s="2" t="s">
        <v>13</v>
      </c>
      <c r="C95" s="26" t="s">
        <v>14</v>
      </c>
      <c r="D95" s="26" t="s">
        <v>15</v>
      </c>
      <c r="E95" s="34">
        <v>4</v>
      </c>
      <c r="F95" s="87" t="s">
        <v>110</v>
      </c>
      <c r="G95" s="88" t="s">
        <v>20</v>
      </c>
      <c r="H95" s="12"/>
      <c r="I95" s="12"/>
      <c r="J95" s="12"/>
      <c r="K95" s="463"/>
    </row>
    <row r="96" spans="1:11" hidden="1" x14ac:dyDescent="0.2">
      <c r="A96" s="479"/>
      <c r="B96" s="24" t="s">
        <v>47</v>
      </c>
      <c r="C96" s="26" t="s">
        <v>14</v>
      </c>
      <c r="D96" s="26" t="s">
        <v>15</v>
      </c>
      <c r="E96" s="34">
        <v>4</v>
      </c>
      <c r="F96" s="87" t="s">
        <v>110</v>
      </c>
      <c r="G96" s="88" t="s">
        <v>20</v>
      </c>
      <c r="H96" s="13"/>
      <c r="I96" s="13"/>
      <c r="J96" s="13"/>
      <c r="K96" s="463"/>
    </row>
    <row r="97" spans="1:21" ht="32.25" customHeight="1" x14ac:dyDescent="0.2">
      <c r="A97" s="394" t="s">
        <v>233</v>
      </c>
      <c r="B97" s="67" t="s">
        <v>105</v>
      </c>
      <c r="C97" s="358" t="s">
        <v>24</v>
      </c>
      <c r="D97" s="144" t="s">
        <v>15</v>
      </c>
      <c r="E97" s="131">
        <v>4</v>
      </c>
      <c r="F97" s="132" t="s">
        <v>111</v>
      </c>
      <c r="G97" s="145"/>
      <c r="H97" s="108">
        <f>H98+H99</f>
        <v>31912319.870000001</v>
      </c>
      <c r="I97" s="108">
        <f>I98+I99</f>
        <v>0</v>
      </c>
      <c r="J97" s="108">
        <f>J98+J99</f>
        <v>374400</v>
      </c>
      <c r="K97" s="405" t="s">
        <v>315</v>
      </c>
    </row>
    <row r="98" spans="1:21" ht="32.25" customHeight="1" x14ac:dyDescent="0.2">
      <c r="A98" s="391"/>
      <c r="B98" s="2" t="s">
        <v>152</v>
      </c>
      <c r="C98" s="358" t="s">
        <v>24</v>
      </c>
      <c r="D98" s="125" t="s">
        <v>15</v>
      </c>
      <c r="E98" s="131">
        <v>4</v>
      </c>
      <c r="F98" s="132" t="s">
        <v>111</v>
      </c>
      <c r="G98" s="144"/>
      <c r="H98" s="108">
        <f>H101+H109+H111</f>
        <v>31912319.870000001</v>
      </c>
      <c r="I98" s="108">
        <f>I101+I109+I111</f>
        <v>0</v>
      </c>
      <c r="J98" s="108">
        <f>J101+J109+J111</f>
        <v>374400</v>
      </c>
      <c r="K98" s="407"/>
    </row>
    <row r="99" spans="1:21" ht="15" hidden="1" x14ac:dyDescent="0.2">
      <c r="A99" s="391"/>
      <c r="B99" s="2" t="s">
        <v>47</v>
      </c>
      <c r="C99" s="358" t="s">
        <v>25</v>
      </c>
      <c r="D99" s="125" t="s">
        <v>15</v>
      </c>
      <c r="E99" s="131">
        <v>4</v>
      </c>
      <c r="F99" s="132" t="s">
        <v>111</v>
      </c>
      <c r="G99" s="125"/>
      <c r="H99" s="108">
        <f>H112</f>
        <v>0</v>
      </c>
      <c r="I99" s="108">
        <f>I112</f>
        <v>0</v>
      </c>
      <c r="J99" s="108">
        <f>J112</f>
        <v>0</v>
      </c>
      <c r="K99" s="407"/>
    </row>
    <row r="100" spans="1:21" s="52" customFormat="1" ht="37.5" customHeight="1" x14ac:dyDescent="0.2">
      <c r="A100" s="450" t="s">
        <v>82</v>
      </c>
      <c r="B100" s="2" t="s">
        <v>106</v>
      </c>
      <c r="C100" s="358" t="s">
        <v>25</v>
      </c>
      <c r="D100" s="125" t="s">
        <v>15</v>
      </c>
      <c r="E100" s="131">
        <v>4</v>
      </c>
      <c r="F100" s="132" t="s">
        <v>111</v>
      </c>
      <c r="G100" s="131">
        <v>81680</v>
      </c>
      <c r="H100" s="108">
        <f>H101</f>
        <v>29569333.050000001</v>
      </c>
      <c r="I100" s="108">
        <f>I101</f>
        <v>0</v>
      </c>
      <c r="J100" s="108">
        <f>J101</f>
        <v>0</v>
      </c>
      <c r="K100" s="387">
        <v>29</v>
      </c>
    </row>
    <row r="101" spans="1:21" s="52" customFormat="1" ht="24" customHeight="1" x14ac:dyDescent="0.2">
      <c r="A101" s="473"/>
      <c r="B101" s="2" t="s">
        <v>152</v>
      </c>
      <c r="C101" s="358" t="s">
        <v>25</v>
      </c>
      <c r="D101" s="125" t="s">
        <v>15</v>
      </c>
      <c r="E101" s="131">
        <v>4</v>
      </c>
      <c r="F101" s="132" t="s">
        <v>111</v>
      </c>
      <c r="G101" s="131">
        <v>81680</v>
      </c>
      <c r="H101" s="108">
        <f>H103+H105+H107</f>
        <v>29569333.050000001</v>
      </c>
      <c r="I101" s="108">
        <f>I103+I105+I107</f>
        <v>0</v>
      </c>
      <c r="J101" s="108">
        <f>J103+J105+J107</f>
        <v>0</v>
      </c>
      <c r="K101" s="388"/>
    </row>
    <row r="102" spans="1:21" ht="32.25" customHeight="1" x14ac:dyDescent="0.2">
      <c r="A102" s="332"/>
      <c r="B102" s="281" t="s">
        <v>5</v>
      </c>
      <c r="C102" s="359" t="s">
        <v>14</v>
      </c>
      <c r="D102" s="125" t="s">
        <v>15</v>
      </c>
      <c r="E102" s="131">
        <v>4</v>
      </c>
      <c r="F102" s="132" t="s">
        <v>111</v>
      </c>
      <c r="G102" s="131">
        <v>81680</v>
      </c>
      <c r="H102" s="108">
        <f>H103</f>
        <v>20738753.280000001</v>
      </c>
      <c r="I102" s="108">
        <f>I103</f>
        <v>0</v>
      </c>
      <c r="J102" s="108">
        <f>J103</f>
        <v>0</v>
      </c>
      <c r="K102" s="388"/>
      <c r="R102" s="5"/>
      <c r="S102" s="5"/>
      <c r="T102" s="5"/>
    </row>
    <row r="103" spans="1:21" ht="23.25" customHeight="1" x14ac:dyDescent="0.2">
      <c r="A103" s="68"/>
      <c r="B103" s="2" t="s">
        <v>152</v>
      </c>
      <c r="C103" s="359" t="s">
        <v>14</v>
      </c>
      <c r="D103" s="125" t="s">
        <v>15</v>
      </c>
      <c r="E103" s="131">
        <v>4</v>
      </c>
      <c r="F103" s="132" t="s">
        <v>111</v>
      </c>
      <c r="G103" s="131">
        <v>81680</v>
      </c>
      <c r="H103" s="115">
        <v>20738753.280000001</v>
      </c>
      <c r="I103" s="155">
        <v>0</v>
      </c>
      <c r="J103" s="113">
        <v>0</v>
      </c>
      <c r="K103" s="388"/>
      <c r="R103" s="35"/>
      <c r="S103" s="35"/>
      <c r="T103" s="35"/>
    </row>
    <row r="104" spans="1:21" ht="32.25" customHeight="1" x14ac:dyDescent="0.3">
      <c r="A104" s="68"/>
      <c r="B104" s="281" t="s">
        <v>8</v>
      </c>
      <c r="C104" s="358" t="s">
        <v>25</v>
      </c>
      <c r="D104" s="124" t="s">
        <v>15</v>
      </c>
      <c r="E104" s="131">
        <v>4</v>
      </c>
      <c r="F104" s="132" t="s">
        <v>111</v>
      </c>
      <c r="G104" s="131">
        <v>81680</v>
      </c>
      <c r="H104" s="108">
        <f>H105</f>
        <v>8830579.7699999996</v>
      </c>
      <c r="I104" s="108">
        <f>I105</f>
        <v>0</v>
      </c>
      <c r="J104" s="108">
        <f>J105</f>
        <v>0</v>
      </c>
      <c r="K104" s="388"/>
      <c r="R104" s="18"/>
      <c r="S104" s="15"/>
      <c r="T104" s="15"/>
      <c r="U104" s="21"/>
    </row>
    <row r="105" spans="1:21" ht="25.5" customHeight="1" x14ac:dyDescent="0.3">
      <c r="A105" s="66"/>
      <c r="B105" s="2" t="s">
        <v>152</v>
      </c>
      <c r="C105" s="358" t="s">
        <v>25</v>
      </c>
      <c r="D105" s="124" t="s">
        <v>15</v>
      </c>
      <c r="E105" s="131">
        <v>4</v>
      </c>
      <c r="F105" s="132" t="s">
        <v>111</v>
      </c>
      <c r="G105" s="131">
        <v>81680</v>
      </c>
      <c r="H105" s="351">
        <v>8830579.7699999996</v>
      </c>
      <c r="I105" s="155">
        <v>0</v>
      </c>
      <c r="J105" s="155">
        <v>0</v>
      </c>
      <c r="K105" s="389"/>
      <c r="R105" s="18"/>
      <c r="S105" s="15"/>
      <c r="T105" s="15"/>
      <c r="U105" s="21"/>
    </row>
    <row r="106" spans="1:21" ht="25.5" hidden="1" customHeight="1" x14ac:dyDescent="0.3">
      <c r="A106" s="68"/>
      <c r="B106" s="176" t="s">
        <v>68</v>
      </c>
      <c r="C106" s="358" t="s">
        <v>40</v>
      </c>
      <c r="D106" s="124" t="s">
        <v>15</v>
      </c>
      <c r="E106" s="131">
        <v>4</v>
      </c>
      <c r="F106" s="132" t="s">
        <v>111</v>
      </c>
      <c r="G106" s="131">
        <v>81680</v>
      </c>
      <c r="H106" s="108">
        <f>H107</f>
        <v>0</v>
      </c>
      <c r="I106" s="108">
        <f>I107</f>
        <v>0</v>
      </c>
      <c r="J106" s="108">
        <f>J107</f>
        <v>0</v>
      </c>
      <c r="K106" s="388"/>
      <c r="R106" s="18"/>
      <c r="S106" s="15"/>
      <c r="T106" s="15"/>
      <c r="U106" s="21"/>
    </row>
    <row r="107" spans="1:21" ht="16.5" hidden="1" customHeight="1" x14ac:dyDescent="0.3">
      <c r="A107" s="66"/>
      <c r="B107" s="2" t="s">
        <v>13</v>
      </c>
      <c r="C107" s="358" t="s">
        <v>40</v>
      </c>
      <c r="D107" s="124" t="s">
        <v>15</v>
      </c>
      <c r="E107" s="131">
        <v>4</v>
      </c>
      <c r="F107" s="132" t="s">
        <v>111</v>
      </c>
      <c r="G107" s="131">
        <v>81680</v>
      </c>
      <c r="H107" s="121"/>
      <c r="I107" s="121"/>
      <c r="J107" s="121"/>
      <c r="K107" s="389"/>
      <c r="R107" s="18"/>
      <c r="S107" s="15"/>
      <c r="T107" s="15"/>
      <c r="U107" s="21"/>
    </row>
    <row r="108" spans="1:21" ht="31.5" customHeight="1" x14ac:dyDescent="0.3">
      <c r="A108" s="450" t="s">
        <v>94</v>
      </c>
      <c r="B108" s="2" t="s">
        <v>69</v>
      </c>
      <c r="C108" s="360" t="s">
        <v>14</v>
      </c>
      <c r="D108" s="144" t="s">
        <v>15</v>
      </c>
      <c r="E108" s="131">
        <v>4</v>
      </c>
      <c r="F108" s="132" t="s">
        <v>111</v>
      </c>
      <c r="G108" s="146">
        <v>81740</v>
      </c>
      <c r="H108" s="108">
        <f>H109</f>
        <v>2342986.8199999998</v>
      </c>
      <c r="I108" s="108">
        <f>I109</f>
        <v>0</v>
      </c>
      <c r="J108" s="108">
        <f>J109</f>
        <v>374400</v>
      </c>
      <c r="K108" s="387">
        <v>33</v>
      </c>
      <c r="R108" s="18"/>
      <c r="S108" s="15"/>
      <c r="T108" s="15"/>
      <c r="U108" s="21"/>
    </row>
    <row r="109" spans="1:21" ht="27" customHeight="1" thickBot="1" x14ac:dyDescent="0.35">
      <c r="A109" s="451"/>
      <c r="B109" s="2" t="s">
        <v>152</v>
      </c>
      <c r="C109" s="360" t="s">
        <v>14</v>
      </c>
      <c r="D109" s="144" t="s">
        <v>15</v>
      </c>
      <c r="E109" s="131">
        <v>4</v>
      </c>
      <c r="F109" s="132" t="s">
        <v>111</v>
      </c>
      <c r="G109" s="146">
        <v>81740</v>
      </c>
      <c r="H109" s="114">
        <v>2342986.8199999998</v>
      </c>
      <c r="I109" s="114">
        <v>0</v>
      </c>
      <c r="J109" s="109">
        <v>374400</v>
      </c>
      <c r="K109" s="389"/>
      <c r="R109" s="18"/>
      <c r="S109" s="15"/>
      <c r="T109" s="15"/>
      <c r="U109" s="21"/>
    </row>
    <row r="110" spans="1:21" ht="26.25" hidden="1" customHeight="1" thickBot="1" x14ac:dyDescent="0.35">
      <c r="A110" s="450" t="s">
        <v>156</v>
      </c>
      <c r="B110" s="24" t="s">
        <v>114</v>
      </c>
      <c r="C110" s="487" t="s">
        <v>25</v>
      </c>
      <c r="D110" s="134" t="s">
        <v>15</v>
      </c>
      <c r="E110" s="131">
        <v>4</v>
      </c>
      <c r="F110" s="132" t="s">
        <v>111</v>
      </c>
      <c r="G110" s="135" t="s">
        <v>23</v>
      </c>
      <c r="H110" s="108">
        <f>H111+H112</f>
        <v>0</v>
      </c>
      <c r="I110" s="108">
        <f>I111+I112</f>
        <v>0</v>
      </c>
      <c r="J110" s="108">
        <f>J111+J112</f>
        <v>0</v>
      </c>
      <c r="K110" s="294" t="s">
        <v>189</v>
      </c>
      <c r="R110" s="18"/>
      <c r="S110" s="15"/>
      <c r="T110" s="15"/>
      <c r="U110" s="21"/>
    </row>
    <row r="111" spans="1:21" ht="17.25" hidden="1" customHeight="1" thickBot="1" x14ac:dyDescent="0.35">
      <c r="A111" s="473"/>
      <c r="B111" s="2" t="s">
        <v>152</v>
      </c>
      <c r="C111" s="487" t="s">
        <v>25</v>
      </c>
      <c r="D111" s="134" t="s">
        <v>15</v>
      </c>
      <c r="E111" s="131">
        <v>4</v>
      </c>
      <c r="F111" s="132" t="s">
        <v>111</v>
      </c>
      <c r="G111" s="135" t="s">
        <v>23</v>
      </c>
      <c r="H111" s="108">
        <f>H114+H116</f>
        <v>0</v>
      </c>
      <c r="I111" s="108">
        <f t="shared" ref="I111:J111" si="20">I114+I116</f>
        <v>0</v>
      </c>
      <c r="J111" s="108">
        <f t="shared" si="20"/>
        <v>0</v>
      </c>
      <c r="K111" s="388"/>
      <c r="R111" s="18"/>
      <c r="S111" s="15"/>
      <c r="T111" s="15"/>
      <c r="U111" s="21"/>
    </row>
    <row r="112" spans="1:21" ht="17.25" hidden="1" thickBot="1" x14ac:dyDescent="0.35">
      <c r="A112" s="451"/>
      <c r="B112" s="2" t="s">
        <v>47</v>
      </c>
      <c r="C112" s="487" t="s">
        <v>25</v>
      </c>
      <c r="D112" s="125" t="s">
        <v>15</v>
      </c>
      <c r="E112" s="131">
        <v>4</v>
      </c>
      <c r="F112" s="132" t="s">
        <v>111</v>
      </c>
      <c r="G112" s="131" t="s">
        <v>23</v>
      </c>
      <c r="H112" s="180"/>
      <c r="I112" s="180"/>
      <c r="J112" s="180"/>
      <c r="K112" s="257"/>
      <c r="R112" s="18"/>
      <c r="S112" s="15"/>
      <c r="T112" s="15"/>
      <c r="U112" s="21"/>
    </row>
    <row r="113" spans="1:21" ht="26.25" hidden="1" customHeight="1" thickBot="1" x14ac:dyDescent="0.35">
      <c r="A113" s="332"/>
      <c r="B113" s="281" t="s">
        <v>5</v>
      </c>
      <c r="C113" s="151" t="s">
        <v>14</v>
      </c>
      <c r="D113" s="125" t="s">
        <v>15</v>
      </c>
      <c r="E113" s="131">
        <v>4</v>
      </c>
      <c r="F113" s="132" t="s">
        <v>111</v>
      </c>
      <c r="G113" s="131" t="s">
        <v>23</v>
      </c>
      <c r="H113" s="108">
        <f>H114</f>
        <v>0</v>
      </c>
      <c r="I113" s="108">
        <f t="shared" ref="I113:J113" si="21">I114</f>
        <v>0</v>
      </c>
      <c r="J113" s="108">
        <f t="shared" si="21"/>
        <v>0</v>
      </c>
      <c r="K113" s="348"/>
      <c r="R113" s="18"/>
      <c r="S113" s="15"/>
      <c r="T113" s="15"/>
      <c r="U113" s="21"/>
    </row>
    <row r="114" spans="1:21" ht="17.25" hidden="1" customHeight="1" thickBot="1" x14ac:dyDescent="0.35">
      <c r="A114" s="93"/>
      <c r="B114" s="2" t="s">
        <v>152</v>
      </c>
      <c r="C114" s="150" t="s">
        <v>14</v>
      </c>
      <c r="D114" s="134" t="s">
        <v>15</v>
      </c>
      <c r="E114" s="131">
        <v>4</v>
      </c>
      <c r="F114" s="132" t="s">
        <v>111</v>
      </c>
      <c r="G114" s="135" t="s">
        <v>23</v>
      </c>
      <c r="H114" s="155"/>
      <c r="I114" s="109"/>
      <c r="J114" s="109"/>
      <c r="K114" s="348"/>
      <c r="R114" s="18"/>
      <c r="S114" s="15"/>
      <c r="T114" s="15"/>
      <c r="U114" s="21"/>
    </row>
    <row r="115" spans="1:21" ht="26.25" hidden="1" customHeight="1" thickBot="1" x14ac:dyDescent="0.35">
      <c r="A115" s="93"/>
      <c r="B115" s="281" t="s">
        <v>8</v>
      </c>
      <c r="C115" s="487" t="s">
        <v>25</v>
      </c>
      <c r="D115" s="134" t="s">
        <v>15</v>
      </c>
      <c r="E115" s="131">
        <v>4</v>
      </c>
      <c r="F115" s="132" t="s">
        <v>111</v>
      </c>
      <c r="G115" s="135" t="s">
        <v>23</v>
      </c>
      <c r="H115" s="108">
        <f>H116+H117</f>
        <v>0</v>
      </c>
      <c r="I115" s="108">
        <f>I116+I117</f>
        <v>0</v>
      </c>
      <c r="J115" s="108">
        <f>J116+J117</f>
        <v>0</v>
      </c>
      <c r="K115" s="348"/>
      <c r="R115" s="18"/>
      <c r="S115" s="15"/>
      <c r="T115" s="15"/>
      <c r="U115" s="21"/>
    </row>
    <row r="116" spans="1:21" ht="17.25" hidden="1" customHeight="1" thickBot="1" x14ac:dyDescent="0.35">
      <c r="A116" s="264"/>
      <c r="B116" s="2" t="s">
        <v>152</v>
      </c>
      <c r="C116" s="487" t="s">
        <v>25</v>
      </c>
      <c r="D116" s="125" t="s">
        <v>15</v>
      </c>
      <c r="E116" s="131">
        <v>4</v>
      </c>
      <c r="F116" s="132" t="s">
        <v>111</v>
      </c>
      <c r="G116" s="131" t="s">
        <v>23</v>
      </c>
      <c r="H116" s="155"/>
      <c r="I116" s="122">
        <v>0</v>
      </c>
      <c r="J116" s="122">
        <v>0</v>
      </c>
      <c r="K116" s="352"/>
      <c r="R116" s="18"/>
      <c r="S116" s="15"/>
      <c r="T116" s="15"/>
      <c r="U116" s="21"/>
    </row>
    <row r="117" spans="1:21" ht="17.25" hidden="1" customHeight="1" thickBot="1" x14ac:dyDescent="0.35">
      <c r="A117" s="94"/>
      <c r="B117" s="259" t="s">
        <v>47</v>
      </c>
      <c r="C117" s="488" t="s">
        <v>25</v>
      </c>
      <c r="D117" s="260" t="s">
        <v>15</v>
      </c>
      <c r="E117" s="261">
        <v>4</v>
      </c>
      <c r="F117" s="262" t="s">
        <v>111</v>
      </c>
      <c r="G117" s="261" t="s">
        <v>23</v>
      </c>
      <c r="H117" s="154"/>
      <c r="I117" s="263">
        <v>0</v>
      </c>
      <c r="J117" s="263">
        <v>0</v>
      </c>
      <c r="K117" s="348"/>
      <c r="M117" s="462" t="s">
        <v>138</v>
      </c>
      <c r="N117" s="462"/>
      <c r="O117" s="462"/>
      <c r="P117" s="462"/>
      <c r="Q117" s="462"/>
      <c r="R117" s="462"/>
      <c r="S117" s="15"/>
      <c r="T117" s="15"/>
      <c r="U117" s="21"/>
    </row>
    <row r="118" spans="1:21" ht="51" customHeight="1" x14ac:dyDescent="0.3">
      <c r="A118" s="256" t="s">
        <v>148</v>
      </c>
      <c r="B118" s="106" t="s">
        <v>149</v>
      </c>
      <c r="C118" s="152"/>
      <c r="D118" s="148"/>
      <c r="E118" s="148"/>
      <c r="F118" s="149"/>
      <c r="G118" s="148"/>
      <c r="H118" s="58"/>
      <c r="I118" s="59"/>
      <c r="J118" s="58"/>
      <c r="K118" s="368" t="s">
        <v>316</v>
      </c>
      <c r="M118" s="18" t="s">
        <v>124</v>
      </c>
      <c r="N118" s="18" t="s">
        <v>125</v>
      </c>
      <c r="O118" s="18" t="s">
        <v>135</v>
      </c>
      <c r="P118" s="279" t="s">
        <v>29</v>
      </c>
      <c r="Q118" s="315" t="s">
        <v>247</v>
      </c>
      <c r="R118" s="18" t="s">
        <v>198</v>
      </c>
      <c r="S118" s="40" t="s">
        <v>199</v>
      </c>
      <c r="T118" s="15"/>
      <c r="U118" s="21"/>
    </row>
    <row r="119" spans="1:21" ht="24" customHeight="1" x14ac:dyDescent="0.3">
      <c r="A119" s="69"/>
      <c r="B119" s="99" t="s">
        <v>152</v>
      </c>
      <c r="C119" s="150" t="s">
        <v>14</v>
      </c>
      <c r="D119" s="134" t="s">
        <v>15</v>
      </c>
      <c r="E119" s="135"/>
      <c r="F119" s="125"/>
      <c r="G119" s="125"/>
      <c r="H119" s="102">
        <f>SUM(H126+H128+H160)</f>
        <v>533081079.19999993</v>
      </c>
      <c r="I119" s="102">
        <f t="shared" ref="I119:J119" si="22">SUM(I126+I128+I160)</f>
        <v>134144689.8</v>
      </c>
      <c r="J119" s="102">
        <f t="shared" si="22"/>
        <v>189834281.59</v>
      </c>
      <c r="K119" s="349"/>
      <c r="M119" s="266"/>
      <c r="N119" s="267"/>
      <c r="O119" s="270"/>
      <c r="P119" s="270"/>
      <c r="Q119" s="298"/>
      <c r="R119" s="270"/>
      <c r="S119" s="275"/>
      <c r="T119" s="16"/>
      <c r="U119" s="20"/>
    </row>
    <row r="120" spans="1:21" ht="15.75" hidden="1" x14ac:dyDescent="0.2">
      <c r="A120" s="69"/>
      <c r="B120" s="99" t="s">
        <v>47</v>
      </c>
      <c r="C120" s="151" t="s">
        <v>14</v>
      </c>
      <c r="D120" s="125" t="s">
        <v>15</v>
      </c>
      <c r="E120" s="131"/>
      <c r="F120" s="125"/>
      <c r="G120" s="125"/>
      <c r="H120" s="102"/>
      <c r="I120" s="102"/>
      <c r="J120" s="102"/>
      <c r="K120" s="349"/>
      <c r="M120" s="33">
        <v>12251922.949999999</v>
      </c>
      <c r="N120" s="33">
        <v>5926517.6299999999</v>
      </c>
      <c r="O120" s="33">
        <v>0</v>
      </c>
      <c r="P120" s="226">
        <v>0</v>
      </c>
      <c r="Q120" s="226"/>
      <c r="R120" s="41">
        <f>SUM(H120+I120+J120+M120+N120+O120+P120)</f>
        <v>18178440.579999998</v>
      </c>
      <c r="S120" s="39"/>
    </row>
    <row r="121" spans="1:21" ht="26.25" customHeight="1" thickBot="1" x14ac:dyDescent="0.35">
      <c r="A121" s="70"/>
      <c r="B121" s="173" t="s">
        <v>3</v>
      </c>
      <c r="C121" s="153" t="s">
        <v>14</v>
      </c>
      <c r="D121" s="129" t="s">
        <v>15</v>
      </c>
      <c r="E121" s="142"/>
      <c r="F121" s="129"/>
      <c r="G121" s="129"/>
      <c r="H121" s="105">
        <f>SUM(H119+H120)</f>
        <v>533081079.19999993</v>
      </c>
      <c r="I121" s="105">
        <f t="shared" ref="I121:J121" si="23">SUM(I119+I120)</f>
        <v>134144689.8</v>
      </c>
      <c r="J121" s="105">
        <f t="shared" si="23"/>
        <v>189834281.59</v>
      </c>
      <c r="K121" s="489"/>
      <c r="M121" s="33">
        <v>243667563.11999997</v>
      </c>
      <c r="N121" s="47">
        <v>199607451.30999997</v>
      </c>
      <c r="O121" s="33">
        <f>O119+O120</f>
        <v>0</v>
      </c>
      <c r="P121" s="33">
        <v>315174325.89000005</v>
      </c>
      <c r="Q121" s="33">
        <v>409589942.67000008</v>
      </c>
      <c r="R121" s="39">
        <f>SUM(H121+I121+J121+M121+N121+O121+P121+Q121)</f>
        <v>2025099333.5799999</v>
      </c>
      <c r="S121" s="86" t="s">
        <v>127</v>
      </c>
      <c r="T121" s="16"/>
      <c r="U121" s="22"/>
    </row>
    <row r="122" spans="1:21" ht="32.25" customHeight="1" x14ac:dyDescent="0.3">
      <c r="A122" s="480">
        <v>31</v>
      </c>
      <c r="B122" s="480"/>
      <c r="C122" s="480"/>
      <c r="D122" s="480"/>
      <c r="E122" s="480"/>
      <c r="F122" s="480"/>
      <c r="G122" s="480"/>
      <c r="H122" s="480"/>
      <c r="I122" s="480"/>
      <c r="J122" s="480"/>
      <c r="K122" s="480"/>
      <c r="M122" s="33"/>
      <c r="N122" s="47"/>
      <c r="O122" s="33"/>
      <c r="P122" s="33"/>
      <c r="Q122" s="33"/>
      <c r="R122" s="39"/>
      <c r="S122" s="86"/>
      <c r="T122" s="16"/>
      <c r="U122" s="22"/>
    </row>
    <row r="123" spans="1:21" ht="28.5" customHeight="1" x14ac:dyDescent="0.2">
      <c r="A123" s="71"/>
      <c r="B123" s="2" t="s">
        <v>276</v>
      </c>
      <c r="C123" s="25"/>
      <c r="D123" s="25"/>
      <c r="E123" s="25"/>
      <c r="F123" s="25"/>
      <c r="G123" s="25"/>
      <c r="H123" s="12"/>
      <c r="I123" s="12"/>
      <c r="J123" s="12"/>
      <c r="K123" s="347"/>
    </row>
    <row r="124" spans="1:21" ht="33" customHeight="1" x14ac:dyDescent="0.2">
      <c r="A124" s="395" t="s">
        <v>212</v>
      </c>
      <c r="B124" s="24" t="s">
        <v>213</v>
      </c>
      <c r="C124" s="125" t="s">
        <v>14</v>
      </c>
      <c r="D124" s="125" t="s">
        <v>15</v>
      </c>
      <c r="E124" s="131">
        <v>2</v>
      </c>
      <c r="F124" s="132">
        <v>12</v>
      </c>
      <c r="G124" s="134"/>
      <c r="H124" s="108">
        <f>H125</f>
        <v>255850000</v>
      </c>
      <c r="I124" s="108">
        <f t="shared" ref="I124:J124" si="24">I125</f>
        <v>0</v>
      </c>
      <c r="J124" s="108">
        <f t="shared" si="24"/>
        <v>0</v>
      </c>
      <c r="K124" s="397" t="s">
        <v>317</v>
      </c>
      <c r="M124" s="33">
        <v>0</v>
      </c>
      <c r="N124" s="33">
        <v>0</v>
      </c>
      <c r="O124" s="33">
        <v>0</v>
      </c>
      <c r="P124" s="33">
        <v>0</v>
      </c>
      <c r="Q124" s="33">
        <v>0</v>
      </c>
      <c r="R124" s="81">
        <f>M124+N124+O124+H124+I124+J124+P124+Q124</f>
        <v>255850000</v>
      </c>
      <c r="S124" s="85" t="s">
        <v>127</v>
      </c>
      <c r="T124" s="329" t="s">
        <v>250</v>
      </c>
    </row>
    <row r="125" spans="1:21" ht="36.75" customHeight="1" x14ac:dyDescent="0.2">
      <c r="A125" s="395" t="s">
        <v>50</v>
      </c>
      <c r="B125" s="24" t="s">
        <v>190</v>
      </c>
      <c r="C125" s="125" t="s">
        <v>14</v>
      </c>
      <c r="D125" s="125" t="s">
        <v>15</v>
      </c>
      <c r="E125" s="131">
        <v>2</v>
      </c>
      <c r="F125" s="132">
        <v>12</v>
      </c>
      <c r="G125" s="134">
        <v>13500</v>
      </c>
      <c r="H125" s="108">
        <f>H126</f>
        <v>255850000</v>
      </c>
      <c r="I125" s="108">
        <f t="shared" ref="I125:J125" si="25">I126</f>
        <v>0</v>
      </c>
      <c r="J125" s="108">
        <f t="shared" si="25"/>
        <v>0</v>
      </c>
      <c r="K125" s="398" t="s">
        <v>317</v>
      </c>
      <c r="M125" s="33"/>
      <c r="N125" s="33"/>
      <c r="O125" s="33"/>
      <c r="P125" s="33"/>
      <c r="Q125" s="33"/>
      <c r="R125" s="81"/>
      <c r="S125" s="85"/>
      <c r="T125" s="329"/>
    </row>
    <row r="126" spans="1:21" ht="27" customHeight="1" x14ac:dyDescent="0.2">
      <c r="A126" s="396"/>
      <c r="B126" s="181" t="s">
        <v>264</v>
      </c>
      <c r="C126" s="125" t="s">
        <v>14</v>
      </c>
      <c r="D126" s="125" t="s">
        <v>15</v>
      </c>
      <c r="E126" s="131">
        <v>2</v>
      </c>
      <c r="F126" s="132">
        <v>12</v>
      </c>
      <c r="G126" s="134">
        <v>13500</v>
      </c>
      <c r="H126" s="180">
        <f>850000+255000000</f>
        <v>255850000</v>
      </c>
      <c r="I126" s="180"/>
      <c r="J126" s="180"/>
      <c r="K126" s="398" t="s">
        <v>192</v>
      </c>
      <c r="M126" s="33"/>
      <c r="N126" s="33"/>
      <c r="O126" s="33"/>
      <c r="P126" s="33"/>
      <c r="Q126" s="33"/>
      <c r="R126" s="81"/>
      <c r="S126" s="85"/>
      <c r="T126" s="329"/>
    </row>
    <row r="127" spans="1:21" ht="62.25" customHeight="1" x14ac:dyDescent="0.2">
      <c r="A127" s="395" t="s">
        <v>208</v>
      </c>
      <c r="B127" s="24" t="s">
        <v>70</v>
      </c>
      <c r="C127" s="125" t="s">
        <v>14</v>
      </c>
      <c r="D127" s="125" t="s">
        <v>15</v>
      </c>
      <c r="E127" s="131">
        <v>4</v>
      </c>
      <c r="F127" s="132" t="s">
        <v>15</v>
      </c>
      <c r="G127" s="125"/>
      <c r="H127" s="108">
        <f>H128+H129</f>
        <v>277231079.19999993</v>
      </c>
      <c r="I127" s="108">
        <f t="shared" ref="I127:J127" si="26">I128+I129</f>
        <v>134144689.8</v>
      </c>
      <c r="J127" s="108">
        <f t="shared" si="26"/>
        <v>189834281.59</v>
      </c>
      <c r="K127" s="397" t="s">
        <v>331</v>
      </c>
    </row>
    <row r="128" spans="1:21" ht="29.25" customHeight="1" x14ac:dyDescent="0.2">
      <c r="A128" s="66"/>
      <c r="B128" s="2" t="s">
        <v>152</v>
      </c>
      <c r="C128" s="125" t="s">
        <v>14</v>
      </c>
      <c r="D128" s="125" t="s">
        <v>15</v>
      </c>
      <c r="E128" s="131">
        <v>4</v>
      </c>
      <c r="F128" s="132" t="s">
        <v>15</v>
      </c>
      <c r="G128" s="125"/>
      <c r="H128" s="108">
        <f>H131+H133+H139+H144+H149+H158</f>
        <v>277231079.19999993</v>
      </c>
      <c r="I128" s="108">
        <f>I131+I133+I139+I144+I149+I158</f>
        <v>134144689.8</v>
      </c>
      <c r="J128" s="108">
        <f>J131+J133+J139+J144+J149+J158</f>
        <v>189834281.59</v>
      </c>
      <c r="K128" s="410"/>
    </row>
    <row r="129" spans="1:11" ht="15" hidden="1" x14ac:dyDescent="0.2">
      <c r="A129" s="66"/>
      <c r="B129" s="2" t="s">
        <v>47</v>
      </c>
      <c r="C129" s="125" t="s">
        <v>14</v>
      </c>
      <c r="D129" s="125" t="s">
        <v>15</v>
      </c>
      <c r="E129" s="131">
        <v>4</v>
      </c>
      <c r="F129" s="132" t="s">
        <v>15</v>
      </c>
      <c r="G129" s="125"/>
      <c r="H129" s="122"/>
      <c r="I129" s="122"/>
      <c r="J129" s="122"/>
      <c r="K129" s="411"/>
    </row>
    <row r="130" spans="1:11" ht="25.5" hidden="1" x14ac:dyDescent="0.2">
      <c r="A130" s="395" t="s">
        <v>52</v>
      </c>
      <c r="B130" s="65" t="s">
        <v>106</v>
      </c>
      <c r="C130" s="125" t="s">
        <v>14</v>
      </c>
      <c r="D130" s="125" t="s">
        <v>15</v>
      </c>
      <c r="E130" s="131">
        <v>4</v>
      </c>
      <c r="F130" s="132" t="s">
        <v>15</v>
      </c>
      <c r="G130" s="134">
        <v>81680</v>
      </c>
      <c r="H130" s="108">
        <f>H131</f>
        <v>0</v>
      </c>
      <c r="I130" s="108">
        <f>I131</f>
        <v>0</v>
      </c>
      <c r="J130" s="108">
        <f>J131</f>
        <v>0</v>
      </c>
      <c r="K130" s="353">
        <v>30</v>
      </c>
    </row>
    <row r="131" spans="1:11" ht="15" hidden="1" x14ac:dyDescent="0.2">
      <c r="A131" s="66"/>
      <c r="B131" s="2" t="s">
        <v>152</v>
      </c>
      <c r="C131" s="125" t="s">
        <v>14</v>
      </c>
      <c r="D131" s="125" t="s">
        <v>15</v>
      </c>
      <c r="E131" s="131">
        <v>4</v>
      </c>
      <c r="F131" s="132" t="s">
        <v>15</v>
      </c>
      <c r="G131" s="125">
        <v>81680</v>
      </c>
      <c r="H131" s="115"/>
      <c r="I131" s="122"/>
      <c r="J131" s="122"/>
      <c r="K131" s="410"/>
    </row>
    <row r="132" spans="1:11" ht="28.5" customHeight="1" x14ac:dyDescent="0.2">
      <c r="A132" s="395" t="s">
        <v>172</v>
      </c>
      <c r="B132" s="65" t="s">
        <v>71</v>
      </c>
      <c r="C132" s="134" t="s">
        <v>14</v>
      </c>
      <c r="D132" s="134" t="s">
        <v>15</v>
      </c>
      <c r="E132" s="131">
        <v>4</v>
      </c>
      <c r="F132" s="132" t="s">
        <v>15</v>
      </c>
      <c r="G132" s="135">
        <v>81690</v>
      </c>
      <c r="H132" s="108">
        <f>H133</f>
        <v>182850155.78999999</v>
      </c>
      <c r="I132" s="108">
        <f>I133</f>
        <v>55360547.130000003</v>
      </c>
      <c r="J132" s="108">
        <f>J133</f>
        <v>156700613.22</v>
      </c>
      <c r="K132" s="439" t="s">
        <v>318</v>
      </c>
    </row>
    <row r="133" spans="1:11" ht="33.75" customHeight="1" x14ac:dyDescent="0.2">
      <c r="A133" s="66"/>
      <c r="B133" s="2" t="s">
        <v>153</v>
      </c>
      <c r="C133" s="125" t="s">
        <v>14</v>
      </c>
      <c r="D133" s="125" t="s">
        <v>15</v>
      </c>
      <c r="E133" s="131">
        <v>4</v>
      </c>
      <c r="F133" s="132" t="s">
        <v>15</v>
      </c>
      <c r="G133" s="131">
        <v>81690</v>
      </c>
      <c r="H133" s="108">
        <f>H134+H135+H136+H137</f>
        <v>182850155.78999999</v>
      </c>
      <c r="I133" s="108">
        <f>I134+I135+I136+I137</f>
        <v>55360547.130000003</v>
      </c>
      <c r="J133" s="108">
        <f>J134+J135+J136+J137</f>
        <v>156700613.22</v>
      </c>
      <c r="K133" s="440"/>
    </row>
    <row r="134" spans="1:11" ht="25.5" x14ac:dyDescent="0.2">
      <c r="A134" s="57" t="s">
        <v>214</v>
      </c>
      <c r="B134" s="64" t="s">
        <v>72</v>
      </c>
      <c r="C134" s="134"/>
      <c r="D134" s="134"/>
      <c r="E134" s="134"/>
      <c r="F134" s="134"/>
      <c r="G134" s="134"/>
      <c r="H134" s="115">
        <v>1881662.49</v>
      </c>
      <c r="I134" s="122"/>
      <c r="J134" s="122"/>
      <c r="K134" s="397">
        <v>39</v>
      </c>
    </row>
    <row r="135" spans="1:11" ht="27.75" customHeight="1" x14ac:dyDescent="0.2">
      <c r="A135" s="57" t="s">
        <v>115</v>
      </c>
      <c r="B135" s="72" t="s">
        <v>73</v>
      </c>
      <c r="C135" s="136"/>
      <c r="D135" s="136"/>
      <c r="E135" s="136"/>
      <c r="F135" s="136"/>
      <c r="G135" s="136"/>
      <c r="H135" s="155">
        <v>129445700</v>
      </c>
      <c r="I135" s="155">
        <v>12494459.109999998</v>
      </c>
      <c r="J135" s="155">
        <v>113834525.2</v>
      </c>
      <c r="K135" s="398">
        <v>38</v>
      </c>
    </row>
    <row r="136" spans="1:11" ht="27" customHeight="1" x14ac:dyDescent="0.2">
      <c r="A136" s="57" t="s">
        <v>215</v>
      </c>
      <c r="B136" s="72" t="s">
        <v>182</v>
      </c>
      <c r="C136" s="136"/>
      <c r="D136" s="136"/>
      <c r="E136" s="136"/>
      <c r="F136" s="136"/>
      <c r="G136" s="136"/>
      <c r="H136" s="156">
        <v>51522793.299999997</v>
      </c>
      <c r="I136" s="156">
        <v>42866088.020000003</v>
      </c>
      <c r="J136" s="156">
        <v>42866088.020000003</v>
      </c>
      <c r="K136" s="399">
        <v>40</v>
      </c>
    </row>
    <row r="137" spans="1:11" ht="29.25" hidden="1" customHeight="1" x14ac:dyDescent="0.2">
      <c r="A137" s="91" t="s">
        <v>181</v>
      </c>
      <c r="B137" s="72" t="s">
        <v>184</v>
      </c>
      <c r="C137" s="137"/>
      <c r="D137" s="137"/>
      <c r="E137" s="137"/>
      <c r="F137" s="137"/>
      <c r="G137" s="137"/>
      <c r="H137" s="156"/>
      <c r="I137" s="155"/>
      <c r="J137" s="156"/>
      <c r="K137" s="291"/>
    </row>
    <row r="138" spans="1:11" ht="35.25" customHeight="1" x14ac:dyDescent="0.2">
      <c r="A138" s="448" t="s">
        <v>61</v>
      </c>
      <c r="B138" s="24" t="s">
        <v>193</v>
      </c>
      <c r="C138" s="134" t="s">
        <v>14</v>
      </c>
      <c r="D138" s="134" t="s">
        <v>15</v>
      </c>
      <c r="E138" s="131">
        <v>4</v>
      </c>
      <c r="F138" s="132" t="s">
        <v>15</v>
      </c>
      <c r="G138" s="135">
        <v>81700</v>
      </c>
      <c r="H138" s="108">
        <f>H139</f>
        <v>27671058.66</v>
      </c>
      <c r="I138" s="108">
        <f>I139</f>
        <v>13649930.879999999</v>
      </c>
      <c r="J138" s="108">
        <f>J139</f>
        <v>18895928.119999997</v>
      </c>
      <c r="K138" s="397" t="s">
        <v>319</v>
      </c>
    </row>
    <row r="139" spans="1:11" ht="30" customHeight="1" x14ac:dyDescent="0.2">
      <c r="A139" s="449"/>
      <c r="B139" s="2" t="s">
        <v>153</v>
      </c>
      <c r="C139" s="125" t="s">
        <v>14</v>
      </c>
      <c r="D139" s="125" t="s">
        <v>15</v>
      </c>
      <c r="E139" s="131">
        <v>4</v>
      </c>
      <c r="F139" s="132" t="s">
        <v>15</v>
      </c>
      <c r="G139" s="131">
        <v>81700</v>
      </c>
      <c r="H139" s="108">
        <f>H140+H141+H142</f>
        <v>27671058.66</v>
      </c>
      <c r="I139" s="108">
        <f>I140+I141+I142</f>
        <v>13649930.879999999</v>
      </c>
      <c r="J139" s="108">
        <f t="shared" ref="J139" si="27">J140+J141+J142</f>
        <v>18895928.119999997</v>
      </c>
      <c r="K139" s="398"/>
    </row>
    <row r="140" spans="1:11" ht="33.75" customHeight="1" x14ac:dyDescent="0.2">
      <c r="A140" s="344" t="s">
        <v>216</v>
      </c>
      <c r="B140" s="64" t="s">
        <v>196</v>
      </c>
      <c r="C140" s="134"/>
      <c r="D140" s="134"/>
      <c r="E140" s="135"/>
      <c r="F140" s="135"/>
      <c r="G140" s="136"/>
      <c r="H140" s="158">
        <f>11155166+1115499.74</f>
        <v>12270665.74</v>
      </c>
      <c r="I140" s="109">
        <v>721372.63999999966</v>
      </c>
      <c r="J140" s="109">
        <v>5450227.5499999998</v>
      </c>
      <c r="K140" s="398">
        <v>42</v>
      </c>
    </row>
    <row r="141" spans="1:11" ht="33" customHeight="1" x14ac:dyDescent="0.2">
      <c r="A141" s="344" t="s">
        <v>217</v>
      </c>
      <c r="B141" s="64" t="s">
        <v>204</v>
      </c>
      <c r="C141" s="136"/>
      <c r="D141" s="136"/>
      <c r="E141" s="157"/>
      <c r="F141" s="157"/>
      <c r="G141" s="136"/>
      <c r="H141" s="111">
        <v>2969086.92</v>
      </c>
      <c r="I141" s="111"/>
      <c r="J141" s="111"/>
      <c r="K141" s="398">
        <v>43</v>
      </c>
    </row>
    <row r="142" spans="1:11" ht="33.75" customHeight="1" x14ac:dyDescent="0.2">
      <c r="A142" s="344" t="s">
        <v>218</v>
      </c>
      <c r="B142" s="72" t="s">
        <v>74</v>
      </c>
      <c r="C142" s="137"/>
      <c r="D142" s="137"/>
      <c r="E142" s="141"/>
      <c r="F142" s="141"/>
      <c r="G142" s="137"/>
      <c r="H142" s="111">
        <v>12431306</v>
      </c>
      <c r="I142" s="111">
        <v>12928558.24</v>
      </c>
      <c r="J142" s="111">
        <v>13445700.569999998</v>
      </c>
      <c r="K142" s="399">
        <v>44</v>
      </c>
    </row>
    <row r="143" spans="1:11" ht="35.25" customHeight="1" x14ac:dyDescent="0.2">
      <c r="A143" s="448" t="s">
        <v>219</v>
      </c>
      <c r="B143" s="24" t="s">
        <v>162</v>
      </c>
      <c r="C143" s="134" t="s">
        <v>14</v>
      </c>
      <c r="D143" s="134" t="s">
        <v>15</v>
      </c>
      <c r="E143" s="131">
        <v>4</v>
      </c>
      <c r="F143" s="132" t="s">
        <v>15</v>
      </c>
      <c r="G143" s="135">
        <v>81710</v>
      </c>
      <c r="H143" s="108">
        <f>H144</f>
        <v>17551825.329999998</v>
      </c>
      <c r="I143" s="108">
        <f>I144</f>
        <v>775498.34999999963</v>
      </c>
      <c r="J143" s="108">
        <f>J144</f>
        <v>5046518.28</v>
      </c>
      <c r="K143" s="464" t="s">
        <v>320</v>
      </c>
    </row>
    <row r="144" spans="1:11" ht="31.5" customHeight="1" x14ac:dyDescent="0.2">
      <c r="A144" s="449"/>
      <c r="B144" s="2" t="s">
        <v>164</v>
      </c>
      <c r="C144" s="134" t="s">
        <v>14</v>
      </c>
      <c r="D144" s="134" t="s">
        <v>15</v>
      </c>
      <c r="E144" s="131">
        <v>4</v>
      </c>
      <c r="F144" s="132" t="s">
        <v>15</v>
      </c>
      <c r="G144" s="135">
        <v>81710</v>
      </c>
      <c r="H144" s="108">
        <f>H145+H146</f>
        <v>17551825.329999998</v>
      </c>
      <c r="I144" s="108">
        <f t="shared" ref="I144:J144" si="28">I145+I146</f>
        <v>775498.34999999963</v>
      </c>
      <c r="J144" s="108">
        <f t="shared" si="28"/>
        <v>5046518.28</v>
      </c>
      <c r="K144" s="465"/>
    </row>
    <row r="145" spans="1:11" ht="21" hidden="1" customHeight="1" x14ac:dyDescent="0.2">
      <c r="A145" s="57" t="s">
        <v>191</v>
      </c>
      <c r="B145" s="285" t="s">
        <v>163</v>
      </c>
      <c r="C145" s="134"/>
      <c r="D145" s="134"/>
      <c r="E145" s="131"/>
      <c r="F145" s="132"/>
      <c r="G145" s="135"/>
      <c r="H145" s="122"/>
      <c r="I145" s="122"/>
      <c r="J145" s="122"/>
      <c r="K145" s="403"/>
    </row>
    <row r="146" spans="1:11" ht="42.75" customHeight="1" x14ac:dyDescent="0.2">
      <c r="A146" s="57" t="s">
        <v>220</v>
      </c>
      <c r="B146" s="345" t="s">
        <v>205</v>
      </c>
      <c r="C146" s="125"/>
      <c r="D146" s="125"/>
      <c r="E146" s="131"/>
      <c r="F146" s="132"/>
      <c r="G146" s="131"/>
      <c r="H146" s="122">
        <v>17551825.329999998</v>
      </c>
      <c r="I146" s="122">
        <v>775498.34999999963</v>
      </c>
      <c r="J146" s="122">
        <v>5046518.28</v>
      </c>
      <c r="K146" s="304"/>
    </row>
    <row r="147" spans="1:11" ht="37.5" customHeight="1" x14ac:dyDescent="0.2">
      <c r="A147" s="480">
        <v>32</v>
      </c>
      <c r="B147" s="480"/>
      <c r="C147" s="480"/>
      <c r="D147" s="480"/>
      <c r="E147" s="480"/>
      <c r="F147" s="480"/>
      <c r="G147" s="480"/>
      <c r="H147" s="480"/>
      <c r="I147" s="480"/>
      <c r="J147" s="480"/>
      <c r="K147" s="480"/>
    </row>
    <row r="148" spans="1:11" ht="25.5" customHeight="1" x14ac:dyDescent="0.2">
      <c r="A148" s="395" t="s">
        <v>156</v>
      </c>
      <c r="B148" s="24" t="s">
        <v>75</v>
      </c>
      <c r="C148" s="134" t="s">
        <v>14</v>
      </c>
      <c r="D148" s="134" t="s">
        <v>15</v>
      </c>
      <c r="E148" s="131">
        <v>4</v>
      </c>
      <c r="F148" s="132" t="s">
        <v>15</v>
      </c>
      <c r="G148" s="135">
        <v>81730</v>
      </c>
      <c r="H148" s="108">
        <f>H149</f>
        <v>48282222.270000003</v>
      </c>
      <c r="I148" s="108">
        <f>I149</f>
        <v>63780784.640000008</v>
      </c>
      <c r="J148" s="108">
        <f>J149</f>
        <v>8590176.0199999996</v>
      </c>
      <c r="K148" s="402" t="s">
        <v>321</v>
      </c>
    </row>
    <row r="149" spans="1:11" ht="25.5" x14ac:dyDescent="0.2">
      <c r="A149" s="66"/>
      <c r="B149" s="2" t="s">
        <v>153</v>
      </c>
      <c r="C149" s="125" t="s">
        <v>14</v>
      </c>
      <c r="D149" s="125" t="s">
        <v>15</v>
      </c>
      <c r="E149" s="131">
        <v>4</v>
      </c>
      <c r="F149" s="132" t="s">
        <v>15</v>
      </c>
      <c r="G149" s="131">
        <v>81730</v>
      </c>
      <c r="H149" s="108">
        <f>H150+H151+H152+H153+H154+H155+H156</f>
        <v>48282222.270000003</v>
      </c>
      <c r="I149" s="108">
        <f>I150+I151+I152+I153+I154+I155+I156</f>
        <v>63780784.640000008</v>
      </c>
      <c r="J149" s="108">
        <f>J150+J151+J152+J153+J154+J155+J156</f>
        <v>8590176.0199999996</v>
      </c>
      <c r="K149" s="403"/>
    </row>
    <row r="150" spans="1:11" ht="25.5" x14ac:dyDescent="0.2">
      <c r="A150" s="91" t="s">
        <v>221</v>
      </c>
      <c r="B150" s="365" t="s">
        <v>186</v>
      </c>
      <c r="C150" s="136"/>
      <c r="D150" s="136"/>
      <c r="E150" s="136"/>
      <c r="F150" s="136"/>
      <c r="G150" s="136"/>
      <c r="H150" s="158">
        <v>33882290</v>
      </c>
      <c r="I150" s="158">
        <v>55521000</v>
      </c>
      <c r="J150" s="156"/>
      <c r="K150" s="403" t="s">
        <v>322</v>
      </c>
    </row>
    <row r="151" spans="1:11" ht="25.5" x14ac:dyDescent="0.2">
      <c r="A151" s="91" t="s">
        <v>222</v>
      </c>
      <c r="B151" s="73" t="s">
        <v>296</v>
      </c>
      <c r="C151" s="136"/>
      <c r="D151" s="136"/>
      <c r="E151" s="136"/>
      <c r="F151" s="136"/>
      <c r="G151" s="136"/>
      <c r="H151" s="158">
        <v>169015</v>
      </c>
      <c r="I151" s="158">
        <v>184328.56</v>
      </c>
      <c r="J151" s="158">
        <v>191701.7</v>
      </c>
      <c r="K151" s="403">
        <v>44</v>
      </c>
    </row>
    <row r="152" spans="1:11" ht="42.75" customHeight="1" x14ac:dyDescent="0.2">
      <c r="A152" s="91" t="s">
        <v>223</v>
      </c>
      <c r="B152" s="73" t="s">
        <v>284</v>
      </c>
      <c r="C152" s="136"/>
      <c r="D152" s="136"/>
      <c r="E152" s="136"/>
      <c r="F152" s="136"/>
      <c r="G152" s="136"/>
      <c r="H152" s="122">
        <v>3222700.78</v>
      </c>
      <c r="I152" s="109">
        <v>559829.52</v>
      </c>
      <c r="J152" s="109">
        <v>582222.69999999995</v>
      </c>
      <c r="K152" s="403">
        <v>44</v>
      </c>
    </row>
    <row r="153" spans="1:11" ht="20.25" hidden="1" customHeight="1" x14ac:dyDescent="0.2">
      <c r="A153" s="297" t="s">
        <v>77</v>
      </c>
      <c r="B153" s="72" t="s">
        <v>76</v>
      </c>
      <c r="C153" s="136"/>
      <c r="D153" s="136"/>
      <c r="E153" s="136"/>
      <c r="F153" s="136"/>
      <c r="G153" s="136"/>
      <c r="H153" s="122"/>
      <c r="I153" s="109"/>
      <c r="J153" s="109"/>
      <c r="K153" s="403"/>
    </row>
    <row r="154" spans="1:11" ht="30" customHeight="1" x14ac:dyDescent="0.2">
      <c r="A154" s="91" t="s">
        <v>224</v>
      </c>
      <c r="B154" s="73" t="s">
        <v>295</v>
      </c>
      <c r="C154" s="136"/>
      <c r="D154" s="136"/>
      <c r="E154" s="136"/>
      <c r="F154" s="136"/>
      <c r="G154" s="136"/>
      <c r="H154" s="122">
        <v>1329974.49</v>
      </c>
      <c r="I154" s="109">
        <v>416000</v>
      </c>
      <c r="J154" s="109">
        <v>432640</v>
      </c>
      <c r="K154" s="403">
        <v>53</v>
      </c>
    </row>
    <row r="155" spans="1:11" ht="29.25" customHeight="1" x14ac:dyDescent="0.2">
      <c r="A155" s="91" t="s">
        <v>269</v>
      </c>
      <c r="B155" s="73" t="s">
        <v>78</v>
      </c>
      <c r="C155" s="136"/>
      <c r="D155" s="136"/>
      <c r="E155" s="136"/>
      <c r="F155" s="136"/>
      <c r="G155" s="136"/>
      <c r="H155" s="158">
        <v>6826564</v>
      </c>
      <c r="I155" s="109">
        <v>7099626.5600000005</v>
      </c>
      <c r="J155" s="109">
        <v>7383611.6200000001</v>
      </c>
      <c r="K155" s="403">
        <v>44</v>
      </c>
    </row>
    <row r="156" spans="1:11" ht="29.25" customHeight="1" x14ac:dyDescent="0.2">
      <c r="A156" s="91" t="s">
        <v>282</v>
      </c>
      <c r="B156" s="219" t="s">
        <v>79</v>
      </c>
      <c r="C156" s="136"/>
      <c r="D156" s="136"/>
      <c r="E156" s="136"/>
      <c r="F156" s="136"/>
      <c r="G156" s="136"/>
      <c r="H156" s="158">
        <v>2851678</v>
      </c>
      <c r="I156" s="109"/>
      <c r="J156" s="109"/>
      <c r="K156" s="304">
        <v>55</v>
      </c>
    </row>
    <row r="157" spans="1:11" ht="28.5" customHeight="1" x14ac:dyDescent="0.2">
      <c r="A157" s="468" t="s">
        <v>225</v>
      </c>
      <c r="B157" s="63" t="s">
        <v>80</v>
      </c>
      <c r="C157" s="125" t="s">
        <v>14</v>
      </c>
      <c r="D157" s="125" t="s">
        <v>15</v>
      </c>
      <c r="E157" s="131">
        <v>4</v>
      </c>
      <c r="F157" s="132" t="s">
        <v>15</v>
      </c>
      <c r="G157" s="131">
        <v>81860</v>
      </c>
      <c r="H157" s="108">
        <f>H158</f>
        <v>875817.15</v>
      </c>
      <c r="I157" s="108">
        <f>I158</f>
        <v>577928.80000000005</v>
      </c>
      <c r="J157" s="108">
        <f>J158</f>
        <v>601045.94999999995</v>
      </c>
      <c r="K157" s="439">
        <v>46</v>
      </c>
    </row>
    <row r="158" spans="1:11" s="52" customFormat="1" ht="25.5" customHeight="1" thickBot="1" x14ac:dyDescent="0.25">
      <c r="A158" s="468"/>
      <c r="B158" s="2" t="s">
        <v>152</v>
      </c>
      <c r="C158" s="125" t="s">
        <v>14</v>
      </c>
      <c r="D158" s="125" t="s">
        <v>15</v>
      </c>
      <c r="E158" s="131">
        <v>4</v>
      </c>
      <c r="F158" s="132" t="s">
        <v>15</v>
      </c>
      <c r="G158" s="131">
        <v>81860</v>
      </c>
      <c r="H158" s="158">
        <v>875817.15</v>
      </c>
      <c r="I158" s="158">
        <v>577928.80000000005</v>
      </c>
      <c r="J158" s="158">
        <v>601045.94999999995</v>
      </c>
      <c r="K158" s="440"/>
    </row>
    <row r="159" spans="1:11" s="52" customFormat="1" ht="27" hidden="1" customHeight="1" x14ac:dyDescent="0.2">
      <c r="A159" s="286" t="s">
        <v>210</v>
      </c>
      <c r="B159" s="181" t="s">
        <v>171</v>
      </c>
      <c r="C159" s="125" t="s">
        <v>14</v>
      </c>
      <c r="D159" s="125" t="s">
        <v>15</v>
      </c>
      <c r="E159" s="131">
        <v>4</v>
      </c>
      <c r="F159" s="132" t="s">
        <v>173</v>
      </c>
      <c r="G159" s="413"/>
      <c r="H159" s="108">
        <f>H160</f>
        <v>0</v>
      </c>
      <c r="I159" s="108">
        <f t="shared" ref="I159:J159" si="29">I160</f>
        <v>0</v>
      </c>
      <c r="J159" s="108">
        <f t="shared" si="29"/>
        <v>0</v>
      </c>
      <c r="K159" s="302"/>
    </row>
    <row r="160" spans="1:11" s="52" customFormat="1" ht="40.5" hidden="1" customHeight="1" x14ac:dyDescent="0.2">
      <c r="A160" s="391"/>
      <c r="B160" s="2" t="s">
        <v>152</v>
      </c>
      <c r="C160" s="125" t="s">
        <v>14</v>
      </c>
      <c r="D160" s="125" t="s">
        <v>15</v>
      </c>
      <c r="E160" s="131">
        <v>4</v>
      </c>
      <c r="F160" s="132" t="s">
        <v>173</v>
      </c>
      <c r="G160" s="397"/>
      <c r="H160" s="108">
        <f>H161+H162</f>
        <v>0</v>
      </c>
      <c r="I160" s="108">
        <f t="shared" ref="I160:J160" si="30">I161+I162</f>
        <v>0</v>
      </c>
      <c r="J160" s="108">
        <f t="shared" si="30"/>
        <v>0</v>
      </c>
      <c r="K160" s="301"/>
    </row>
    <row r="161" spans="1:21" s="52" customFormat="1" ht="38.25" hidden="1" x14ac:dyDescent="0.2">
      <c r="A161" s="409" t="s">
        <v>172</v>
      </c>
      <c r="B161" s="490" t="s">
        <v>178</v>
      </c>
      <c r="C161" s="125" t="s">
        <v>14</v>
      </c>
      <c r="D161" s="125" t="s">
        <v>15</v>
      </c>
      <c r="E161" s="131">
        <v>4</v>
      </c>
      <c r="F161" s="132" t="s">
        <v>173</v>
      </c>
      <c r="G161" s="125" t="s">
        <v>174</v>
      </c>
      <c r="H161" s="180"/>
      <c r="I161" s="180"/>
      <c r="J161" s="180"/>
      <c r="K161" s="301"/>
    </row>
    <row r="162" spans="1:21" s="52" customFormat="1" ht="25.5" hidden="1" x14ac:dyDescent="0.2">
      <c r="A162" s="409" t="s">
        <v>61</v>
      </c>
      <c r="B162" s="181" t="s">
        <v>177</v>
      </c>
      <c r="C162" s="125" t="s">
        <v>14</v>
      </c>
      <c r="D162" s="125" t="s">
        <v>15</v>
      </c>
      <c r="E162" s="131">
        <v>4</v>
      </c>
      <c r="F162" s="132" t="s">
        <v>173</v>
      </c>
      <c r="G162" s="125" t="s">
        <v>175</v>
      </c>
      <c r="H162" s="158"/>
      <c r="I162" s="158"/>
      <c r="J162" s="158"/>
      <c r="K162" s="364"/>
    </row>
    <row r="163" spans="1:21" s="52" customFormat="1" ht="36.75" hidden="1" customHeight="1" x14ac:dyDescent="0.2">
      <c r="A163" s="409" t="s">
        <v>63</v>
      </c>
      <c r="B163" s="181" t="s">
        <v>206</v>
      </c>
      <c r="C163" s="125" t="s">
        <v>14</v>
      </c>
      <c r="D163" s="125" t="s">
        <v>15</v>
      </c>
      <c r="E163" s="131">
        <v>4</v>
      </c>
      <c r="F163" s="132" t="s">
        <v>207</v>
      </c>
      <c r="G163" s="413"/>
      <c r="H163" s="158">
        <v>0</v>
      </c>
      <c r="I163" s="158">
        <v>0</v>
      </c>
      <c r="J163" s="158">
        <v>0</v>
      </c>
      <c r="K163" s="302"/>
    </row>
    <row r="164" spans="1:21" s="52" customFormat="1" ht="30.75" customHeight="1" x14ac:dyDescent="0.25">
      <c r="A164" s="95" t="s">
        <v>63</v>
      </c>
      <c r="B164" s="174" t="s">
        <v>81</v>
      </c>
      <c r="C164" s="221"/>
      <c r="D164" s="221"/>
      <c r="E164" s="221"/>
      <c r="F164" s="221"/>
      <c r="G164" s="221"/>
      <c r="H164" s="221"/>
      <c r="I164" s="221"/>
      <c r="J164" s="221"/>
      <c r="K164" s="443" t="s">
        <v>323</v>
      </c>
      <c r="M164" s="18" t="s">
        <v>124</v>
      </c>
      <c r="N164" s="18" t="s">
        <v>125</v>
      </c>
      <c r="O164" s="18" t="s">
        <v>135</v>
      </c>
      <c r="P164" s="279" t="s">
        <v>29</v>
      </c>
      <c r="Q164" s="316" t="s">
        <v>247</v>
      </c>
      <c r="R164" s="18" t="s">
        <v>198</v>
      </c>
    </row>
    <row r="165" spans="1:21" ht="25.5" customHeight="1" x14ac:dyDescent="0.2">
      <c r="A165" s="96"/>
      <c r="B165" s="99" t="s">
        <v>152</v>
      </c>
      <c r="C165" s="137" t="s">
        <v>14</v>
      </c>
      <c r="D165" s="137" t="s">
        <v>15</v>
      </c>
      <c r="E165" s="141"/>
      <c r="F165" s="137"/>
      <c r="G165" s="137"/>
      <c r="H165" s="159">
        <f>H170+H190+H227+H231+H233+H235+H252</f>
        <v>2237014740.04</v>
      </c>
      <c r="I165" s="159">
        <f>I170+I190+I227+I231+I233+I235+I252</f>
        <v>130110279.02999999</v>
      </c>
      <c r="J165" s="159">
        <f>J170+J190+J227+J231+J233+J235+J252</f>
        <v>137890076.97999999</v>
      </c>
      <c r="K165" s="444"/>
      <c r="M165" s="266"/>
      <c r="N165" s="267"/>
      <c r="O165" s="270"/>
      <c r="P165" s="270"/>
      <c r="Q165" s="298"/>
      <c r="R165" s="270"/>
    </row>
    <row r="166" spans="1:21" ht="21.75" hidden="1" customHeight="1" x14ac:dyDescent="0.2">
      <c r="A166" s="69"/>
      <c r="B166" s="175" t="s">
        <v>46</v>
      </c>
      <c r="C166" s="140" t="s">
        <v>25</v>
      </c>
      <c r="D166" s="140" t="s">
        <v>15</v>
      </c>
      <c r="E166" s="160"/>
      <c r="F166" s="137"/>
      <c r="G166" s="137"/>
      <c r="H166" s="104">
        <f>H238+H242</f>
        <v>0</v>
      </c>
      <c r="I166" s="104">
        <f t="shared" ref="I166:J166" si="31">I238+I242</f>
        <v>0</v>
      </c>
      <c r="J166" s="104">
        <f t="shared" si="31"/>
        <v>0</v>
      </c>
      <c r="K166" s="369"/>
      <c r="M166" s="38"/>
      <c r="N166" s="46"/>
      <c r="O166" s="38">
        <v>15737625.25</v>
      </c>
      <c r="P166" s="227">
        <v>22778600</v>
      </c>
      <c r="Q166" s="227"/>
      <c r="R166" s="41">
        <f>SUM(H166+I166+J166+M166+N166+O166+P166)</f>
        <v>38516225.25</v>
      </c>
    </row>
    <row r="167" spans="1:21" ht="24.75" hidden="1" customHeight="1" x14ac:dyDescent="0.2">
      <c r="A167" s="69"/>
      <c r="B167" s="175" t="s">
        <v>47</v>
      </c>
      <c r="C167" s="137" t="s">
        <v>28</v>
      </c>
      <c r="D167" s="137" t="s">
        <v>15</v>
      </c>
      <c r="E167" s="141"/>
      <c r="F167" s="137"/>
      <c r="G167" s="137"/>
      <c r="H167" s="104">
        <f>H171+H191+H239+H243+H244</f>
        <v>0</v>
      </c>
      <c r="I167" s="104">
        <f>I171+I191+I239+I243+I244</f>
        <v>0</v>
      </c>
      <c r="J167" s="104">
        <f>J171+J191+J239+J243+J244</f>
        <v>0</v>
      </c>
      <c r="K167" s="369"/>
      <c r="M167" s="38">
        <v>16913312.34</v>
      </c>
      <c r="N167" s="38">
        <v>3500947.87</v>
      </c>
      <c r="O167" s="38">
        <v>7642038.6699999999</v>
      </c>
      <c r="P167" s="227">
        <v>112328541.73999999</v>
      </c>
      <c r="Q167" s="227"/>
      <c r="R167" s="30">
        <f>SUM(H167+I167+J167+M167+N167+O167+P167)</f>
        <v>140384840.62</v>
      </c>
    </row>
    <row r="168" spans="1:21" ht="30.75" thickBot="1" x14ac:dyDescent="0.25">
      <c r="A168" s="70"/>
      <c r="B168" s="173" t="s">
        <v>0</v>
      </c>
      <c r="C168" s="161" t="s">
        <v>24</v>
      </c>
      <c r="D168" s="161" t="s">
        <v>15</v>
      </c>
      <c r="E168" s="147"/>
      <c r="F168" s="129"/>
      <c r="G168" s="129"/>
      <c r="H168" s="105">
        <f>SUM(H165+H166+H167)</f>
        <v>2237014740.04</v>
      </c>
      <c r="I168" s="105">
        <f>SUM(I165+I166+I167)</f>
        <v>130110279.02999999</v>
      </c>
      <c r="J168" s="105">
        <f>SUM(J165+J166+J167)</f>
        <v>137890076.97999999</v>
      </c>
      <c r="K168" s="293"/>
      <c r="M168" s="30">
        <f>M165+M167</f>
        <v>16913312.34</v>
      </c>
      <c r="N168" s="48">
        <v>152288103.15000001</v>
      </c>
      <c r="O168" s="30">
        <f>O165+O166+O167</f>
        <v>23379663.920000002</v>
      </c>
      <c r="P168" s="41">
        <v>332665363.58999997</v>
      </c>
      <c r="Q168" s="41">
        <v>285213975.31999999</v>
      </c>
      <c r="R168" s="39">
        <f>SUM(H168+I168+J168+M168+N168+O168+P168+Q168)</f>
        <v>3315475514.3700008</v>
      </c>
    </row>
    <row r="169" spans="1:21" ht="35.25" customHeight="1" x14ac:dyDescent="0.2">
      <c r="A169" s="214" t="s">
        <v>82</v>
      </c>
      <c r="B169" s="215" t="s">
        <v>194</v>
      </c>
      <c r="C169" s="148" t="s">
        <v>14</v>
      </c>
      <c r="D169" s="148" t="s">
        <v>15</v>
      </c>
      <c r="E169" s="216">
        <v>4</v>
      </c>
      <c r="F169" s="216" t="s">
        <v>17</v>
      </c>
      <c r="G169" s="217"/>
      <c r="H169" s="218">
        <f>H170+H171</f>
        <v>116254882.45</v>
      </c>
      <c r="I169" s="218">
        <f>I170+I171</f>
        <v>83661624.949999988</v>
      </c>
      <c r="J169" s="218">
        <f>J170+J171</f>
        <v>89241329.50999999</v>
      </c>
      <c r="K169" s="441" t="s">
        <v>324</v>
      </c>
      <c r="M169" s="30"/>
      <c r="N169" s="48"/>
      <c r="O169" s="48"/>
      <c r="P169" s="48"/>
      <c r="Q169" s="48"/>
      <c r="R169" s="39"/>
    </row>
    <row r="170" spans="1:21" ht="22.5" customHeight="1" x14ac:dyDescent="0.2">
      <c r="A170" s="332"/>
      <c r="B170" s="2" t="s">
        <v>152</v>
      </c>
      <c r="C170" s="125" t="s">
        <v>14</v>
      </c>
      <c r="D170" s="125" t="s">
        <v>15</v>
      </c>
      <c r="E170" s="131">
        <v>4</v>
      </c>
      <c r="F170" s="132" t="s">
        <v>17</v>
      </c>
      <c r="G170" s="125"/>
      <c r="H170" s="162">
        <f>H173+H175+H177+H179+H182+H184+H186+H188</f>
        <v>116254882.45</v>
      </c>
      <c r="I170" s="162">
        <f>I173+I175+I177+I179+I182+I184+I186+I188</f>
        <v>83661624.949999988</v>
      </c>
      <c r="J170" s="162">
        <f>J173+J175+J177+J179+J182+J184+J186+J188</f>
        <v>89241329.50999999</v>
      </c>
      <c r="K170" s="442"/>
      <c r="R170" s="14"/>
    </row>
    <row r="171" spans="1:21" ht="23.25" hidden="1" customHeight="1" x14ac:dyDescent="0.2">
      <c r="A171" s="66"/>
      <c r="B171" s="2" t="s">
        <v>47</v>
      </c>
      <c r="C171" s="125" t="s">
        <v>14</v>
      </c>
      <c r="D171" s="125" t="s">
        <v>15</v>
      </c>
      <c r="E171" s="131">
        <v>4</v>
      </c>
      <c r="F171" s="132" t="s">
        <v>17</v>
      </c>
      <c r="G171" s="125"/>
      <c r="H171" s="108"/>
      <c r="I171" s="108"/>
      <c r="J171" s="108"/>
      <c r="K171" s="440"/>
      <c r="R171" s="14"/>
    </row>
    <row r="172" spans="1:21" ht="36.75" customHeight="1" x14ac:dyDescent="0.2">
      <c r="A172" s="448" t="s">
        <v>84</v>
      </c>
      <c r="B172" s="24" t="s">
        <v>83</v>
      </c>
      <c r="C172" s="125" t="s">
        <v>14</v>
      </c>
      <c r="D172" s="125" t="s">
        <v>15</v>
      </c>
      <c r="E172" s="131">
        <v>4</v>
      </c>
      <c r="F172" s="132" t="s">
        <v>17</v>
      </c>
      <c r="G172" s="131">
        <v>80040</v>
      </c>
      <c r="H172" s="108">
        <f>H173</f>
        <v>43145726.609999999</v>
      </c>
      <c r="I172" s="108">
        <f>I173</f>
        <v>40979032.329999998</v>
      </c>
      <c r="J172" s="108">
        <f>J173</f>
        <v>41014008.189999998</v>
      </c>
      <c r="K172" s="439">
        <v>59</v>
      </c>
      <c r="R172" s="35"/>
      <c r="S172" s="35"/>
      <c r="T172" s="35"/>
      <c r="U172" s="5"/>
    </row>
    <row r="173" spans="1:21" ht="21.75" customHeight="1" x14ac:dyDescent="0.2">
      <c r="A173" s="449"/>
      <c r="B173" s="2" t="s">
        <v>152</v>
      </c>
      <c r="C173" s="125" t="s">
        <v>14</v>
      </c>
      <c r="D173" s="125" t="s">
        <v>15</v>
      </c>
      <c r="E173" s="131">
        <v>4</v>
      </c>
      <c r="F173" s="132" t="s">
        <v>17</v>
      </c>
      <c r="G173" s="131">
        <v>80040</v>
      </c>
      <c r="H173" s="154">
        <v>43145726.609999999</v>
      </c>
      <c r="I173" s="154">
        <v>40979032.329999998</v>
      </c>
      <c r="J173" s="154">
        <v>41014008.189999998</v>
      </c>
      <c r="K173" s="440"/>
      <c r="R173" s="36"/>
      <c r="S173" s="33"/>
      <c r="T173" s="33"/>
      <c r="U173" s="5"/>
    </row>
    <row r="174" spans="1:21" ht="36" customHeight="1" x14ac:dyDescent="0.2">
      <c r="A174" s="395" t="s">
        <v>86</v>
      </c>
      <c r="B174" s="24" t="s">
        <v>85</v>
      </c>
      <c r="C174" s="125" t="s">
        <v>14</v>
      </c>
      <c r="D174" s="125" t="s">
        <v>15</v>
      </c>
      <c r="E174" s="131">
        <v>4</v>
      </c>
      <c r="F174" s="132" t="s">
        <v>17</v>
      </c>
      <c r="G174" s="131">
        <v>80750</v>
      </c>
      <c r="H174" s="108">
        <f>H175</f>
        <v>40376607.030000001</v>
      </c>
      <c r="I174" s="108">
        <f>I175</f>
        <v>40757913.549999997</v>
      </c>
      <c r="J174" s="108">
        <f>J175</f>
        <v>42025655.079999998</v>
      </c>
      <c r="K174" s="439">
        <v>59</v>
      </c>
      <c r="R174" s="35"/>
      <c r="S174" s="35"/>
      <c r="T174" s="35"/>
      <c r="U174" s="5"/>
    </row>
    <row r="175" spans="1:21" ht="31.5" customHeight="1" x14ac:dyDescent="0.2">
      <c r="A175" s="66"/>
      <c r="B175" s="2" t="s">
        <v>152</v>
      </c>
      <c r="C175" s="125" t="s">
        <v>14</v>
      </c>
      <c r="D175" s="125" t="s">
        <v>15</v>
      </c>
      <c r="E175" s="131">
        <v>4</v>
      </c>
      <c r="F175" s="132" t="s">
        <v>17</v>
      </c>
      <c r="G175" s="131">
        <v>80750</v>
      </c>
      <c r="H175" s="180">
        <v>40376607.030000001</v>
      </c>
      <c r="I175" s="154">
        <v>40757913.549999997</v>
      </c>
      <c r="J175" s="154">
        <v>42025655.079999998</v>
      </c>
      <c r="K175" s="440"/>
      <c r="R175" s="5"/>
      <c r="S175" s="5"/>
      <c r="T175" s="5"/>
      <c r="U175" s="5"/>
    </row>
    <row r="176" spans="1:21" ht="35.25" customHeight="1" x14ac:dyDescent="0.2">
      <c r="A176" s="395" t="s">
        <v>123</v>
      </c>
      <c r="B176" s="63" t="s">
        <v>87</v>
      </c>
      <c r="C176" s="125" t="s">
        <v>14</v>
      </c>
      <c r="D176" s="125" t="s">
        <v>15</v>
      </c>
      <c r="E176" s="131">
        <v>4</v>
      </c>
      <c r="F176" s="132" t="s">
        <v>17</v>
      </c>
      <c r="G176" s="131">
        <v>80900</v>
      </c>
      <c r="H176" s="108">
        <f>H177</f>
        <v>1245688.1700000002</v>
      </c>
      <c r="I176" s="108">
        <f>I177</f>
        <v>1120000</v>
      </c>
      <c r="J176" s="108">
        <f>J177</f>
        <v>664800</v>
      </c>
      <c r="K176" s="439">
        <v>59</v>
      </c>
      <c r="R176" s="5"/>
      <c r="S176" s="5"/>
      <c r="T176" s="5"/>
      <c r="U176" s="5"/>
    </row>
    <row r="177" spans="1:21" ht="24" customHeight="1" x14ac:dyDescent="0.2">
      <c r="A177" s="66"/>
      <c r="B177" s="2" t="s">
        <v>152</v>
      </c>
      <c r="C177" s="125" t="s">
        <v>14</v>
      </c>
      <c r="D177" s="125" t="s">
        <v>15</v>
      </c>
      <c r="E177" s="131">
        <v>4</v>
      </c>
      <c r="F177" s="132" t="s">
        <v>17</v>
      </c>
      <c r="G177" s="131">
        <v>80900</v>
      </c>
      <c r="H177" s="180">
        <v>1245688.1700000002</v>
      </c>
      <c r="I177" s="114">
        <v>1120000</v>
      </c>
      <c r="J177" s="109">
        <v>664800</v>
      </c>
      <c r="K177" s="440"/>
      <c r="R177" s="5"/>
      <c r="S177" s="5"/>
      <c r="T177" s="5"/>
      <c r="U177" s="5"/>
    </row>
    <row r="178" spans="1:21" ht="36.75" customHeight="1" x14ac:dyDescent="0.2">
      <c r="A178" s="466" t="s">
        <v>88</v>
      </c>
      <c r="B178" s="75" t="s">
        <v>121</v>
      </c>
      <c r="C178" s="163" t="s">
        <v>14</v>
      </c>
      <c r="D178" s="163" t="s">
        <v>15</v>
      </c>
      <c r="E178" s="131">
        <v>4</v>
      </c>
      <c r="F178" s="132" t="s">
        <v>17</v>
      </c>
      <c r="G178" s="131">
        <v>83270</v>
      </c>
      <c r="H178" s="108">
        <f>H179</f>
        <v>565070.36</v>
      </c>
      <c r="I178" s="108">
        <f>I179</f>
        <v>0</v>
      </c>
      <c r="J178" s="108">
        <f>J179</f>
        <v>0</v>
      </c>
      <c r="K178" s="439">
        <v>59</v>
      </c>
      <c r="R178" s="5"/>
      <c r="S178" s="5"/>
      <c r="T178" s="5"/>
      <c r="U178" s="5"/>
    </row>
    <row r="179" spans="1:21" ht="27" customHeight="1" x14ac:dyDescent="0.2">
      <c r="A179" s="467"/>
      <c r="B179" s="2" t="s">
        <v>152</v>
      </c>
      <c r="C179" s="163" t="s">
        <v>14</v>
      </c>
      <c r="D179" s="163" t="s">
        <v>15</v>
      </c>
      <c r="E179" s="131">
        <v>4</v>
      </c>
      <c r="F179" s="132" t="s">
        <v>17</v>
      </c>
      <c r="G179" s="131">
        <v>83270</v>
      </c>
      <c r="H179" s="180">
        <v>565070.36</v>
      </c>
      <c r="I179" s="114"/>
      <c r="J179" s="109"/>
      <c r="K179" s="440"/>
      <c r="R179" s="5"/>
      <c r="S179" s="5"/>
      <c r="T179" s="5"/>
      <c r="U179" s="5"/>
    </row>
    <row r="180" spans="1:21" ht="35.25" customHeight="1" x14ac:dyDescent="0.2">
      <c r="A180" s="480">
        <v>33</v>
      </c>
      <c r="B180" s="480"/>
      <c r="C180" s="480"/>
      <c r="D180" s="480"/>
      <c r="E180" s="480"/>
      <c r="F180" s="480"/>
      <c r="G180" s="480"/>
      <c r="H180" s="480"/>
      <c r="I180" s="480"/>
      <c r="J180" s="480"/>
      <c r="K180" s="480"/>
      <c r="R180" s="5"/>
      <c r="S180" s="5"/>
      <c r="T180" s="5"/>
      <c r="U180" s="5"/>
    </row>
    <row r="181" spans="1:21" ht="43.5" customHeight="1" x14ac:dyDescent="0.2">
      <c r="A181" s="466" t="s">
        <v>89</v>
      </c>
      <c r="B181" s="74" t="s">
        <v>90</v>
      </c>
      <c r="C181" s="125" t="s">
        <v>14</v>
      </c>
      <c r="D181" s="125" t="s">
        <v>15</v>
      </c>
      <c r="E181" s="131">
        <v>4</v>
      </c>
      <c r="F181" s="132" t="s">
        <v>17</v>
      </c>
      <c r="G181" s="131">
        <v>81830</v>
      </c>
      <c r="H181" s="108">
        <f>H182</f>
        <v>30921790.280000001</v>
      </c>
      <c r="I181" s="108">
        <f>I182</f>
        <v>804679.0700000003</v>
      </c>
      <c r="J181" s="108">
        <f>J182</f>
        <v>5536866.2400000002</v>
      </c>
      <c r="K181" s="432">
        <v>60</v>
      </c>
    </row>
    <row r="182" spans="1:21" ht="19.5" customHeight="1" x14ac:dyDescent="0.2">
      <c r="A182" s="467"/>
      <c r="B182" s="2" t="s">
        <v>152</v>
      </c>
      <c r="C182" s="125" t="s">
        <v>14</v>
      </c>
      <c r="D182" s="125" t="s">
        <v>15</v>
      </c>
      <c r="E182" s="131">
        <v>4</v>
      </c>
      <c r="F182" s="132" t="s">
        <v>17</v>
      </c>
      <c r="G182" s="131">
        <v>81830</v>
      </c>
      <c r="H182" s="122">
        <v>30921790.280000001</v>
      </c>
      <c r="I182" s="109">
        <v>804679.0700000003</v>
      </c>
      <c r="J182" s="109">
        <v>5536866.2400000002</v>
      </c>
      <c r="K182" s="433"/>
    </row>
    <row r="183" spans="1:21" ht="36" hidden="1" customHeight="1" x14ac:dyDescent="0.2">
      <c r="A183" s="466" t="s">
        <v>91</v>
      </c>
      <c r="B183" s="75" t="s">
        <v>92</v>
      </c>
      <c r="C183" s="163" t="s">
        <v>14</v>
      </c>
      <c r="D183" s="163" t="s">
        <v>15</v>
      </c>
      <c r="E183" s="131">
        <v>4</v>
      </c>
      <c r="F183" s="132" t="s">
        <v>17</v>
      </c>
      <c r="G183" s="131">
        <v>81880</v>
      </c>
      <c r="H183" s="108">
        <f>H184</f>
        <v>0</v>
      </c>
      <c r="I183" s="108">
        <f>I184</f>
        <v>0</v>
      </c>
      <c r="J183" s="108">
        <f>J184</f>
        <v>0</v>
      </c>
      <c r="K183" s="437"/>
    </row>
    <row r="184" spans="1:21" ht="22.5" hidden="1" customHeight="1" x14ac:dyDescent="0.2">
      <c r="A184" s="467"/>
      <c r="B184" s="2" t="s">
        <v>152</v>
      </c>
      <c r="C184" s="163" t="s">
        <v>14</v>
      </c>
      <c r="D184" s="163" t="s">
        <v>15</v>
      </c>
      <c r="E184" s="131">
        <v>4</v>
      </c>
      <c r="F184" s="132" t="s">
        <v>17</v>
      </c>
      <c r="G184" s="131">
        <v>81880</v>
      </c>
      <c r="H184" s="295"/>
      <c r="I184" s="296"/>
      <c r="J184" s="295"/>
      <c r="K184" s="438"/>
    </row>
    <row r="185" spans="1:21" ht="36" hidden="1" customHeight="1" x14ac:dyDescent="0.2">
      <c r="A185" s="450" t="s">
        <v>93</v>
      </c>
      <c r="B185" s="371" t="s">
        <v>122</v>
      </c>
      <c r="C185" s="163" t="s">
        <v>14</v>
      </c>
      <c r="D185" s="163" t="s">
        <v>15</v>
      </c>
      <c r="E185" s="131">
        <v>4</v>
      </c>
      <c r="F185" s="132" t="s">
        <v>17</v>
      </c>
      <c r="G185" s="131">
        <v>10290</v>
      </c>
      <c r="H185" s="108">
        <f>H186</f>
        <v>0</v>
      </c>
      <c r="I185" s="108">
        <f>I186</f>
        <v>0</v>
      </c>
      <c r="J185" s="108">
        <f>J186</f>
        <v>0</v>
      </c>
      <c r="K185" s="437"/>
    </row>
    <row r="186" spans="1:21" ht="23.25" hidden="1" customHeight="1" x14ac:dyDescent="0.2">
      <c r="A186" s="451"/>
      <c r="B186" s="2" t="s">
        <v>152</v>
      </c>
      <c r="C186" s="163" t="s">
        <v>14</v>
      </c>
      <c r="D186" s="163" t="s">
        <v>15</v>
      </c>
      <c r="E186" s="131">
        <v>4</v>
      </c>
      <c r="F186" s="132" t="s">
        <v>17</v>
      </c>
      <c r="G186" s="131">
        <v>10290</v>
      </c>
      <c r="H186" s="109"/>
      <c r="I186" s="109"/>
      <c r="J186" s="109"/>
      <c r="K186" s="438"/>
    </row>
    <row r="187" spans="1:21" ht="36.75" hidden="1" customHeight="1" x14ac:dyDescent="0.2">
      <c r="A187" s="390" t="s">
        <v>166</v>
      </c>
      <c r="B187" s="75" t="s">
        <v>157</v>
      </c>
      <c r="C187" s="163" t="s">
        <v>14</v>
      </c>
      <c r="D187" s="163" t="s">
        <v>15</v>
      </c>
      <c r="E187" s="131">
        <v>4</v>
      </c>
      <c r="F187" s="132" t="s">
        <v>17</v>
      </c>
      <c r="G187" s="131">
        <v>83440</v>
      </c>
      <c r="H187" s="108">
        <f>H188</f>
        <v>0</v>
      </c>
      <c r="I187" s="108">
        <f>I188</f>
        <v>0</v>
      </c>
      <c r="J187" s="108">
        <f>J188</f>
        <v>0</v>
      </c>
      <c r="K187" s="370"/>
    </row>
    <row r="188" spans="1:21" ht="24.95" hidden="1" customHeight="1" x14ac:dyDescent="0.2">
      <c r="A188" s="390"/>
      <c r="B188" s="2" t="s">
        <v>13</v>
      </c>
      <c r="C188" s="163" t="s">
        <v>14</v>
      </c>
      <c r="D188" s="163" t="s">
        <v>15</v>
      </c>
      <c r="E188" s="131">
        <v>4</v>
      </c>
      <c r="F188" s="132" t="s">
        <v>17</v>
      </c>
      <c r="G188" s="131">
        <v>83440</v>
      </c>
      <c r="H188" s="109"/>
      <c r="I188" s="114">
        <v>0</v>
      </c>
      <c r="J188" s="109">
        <v>0</v>
      </c>
      <c r="K188" s="370"/>
    </row>
    <row r="189" spans="1:21" ht="30" customHeight="1" x14ac:dyDescent="0.2">
      <c r="A189" s="395" t="s">
        <v>94</v>
      </c>
      <c r="B189" s="24" t="s">
        <v>154</v>
      </c>
      <c r="C189" s="144" t="s">
        <v>14</v>
      </c>
      <c r="D189" s="144" t="s">
        <v>15</v>
      </c>
      <c r="E189" s="146">
        <v>4</v>
      </c>
      <c r="F189" s="146" t="s">
        <v>18</v>
      </c>
      <c r="G189" s="167"/>
      <c r="H189" s="108">
        <f>H190+H191</f>
        <v>519604130.97999996</v>
      </c>
      <c r="I189" s="108">
        <f t="shared" ref="I189:J189" si="32">I190+I191</f>
        <v>2215688.08</v>
      </c>
      <c r="J189" s="108">
        <f t="shared" si="32"/>
        <v>2064781.47</v>
      </c>
      <c r="K189" s="405" t="s">
        <v>325</v>
      </c>
    </row>
    <row r="190" spans="1:21" ht="18" customHeight="1" x14ac:dyDescent="0.2">
      <c r="A190" s="66"/>
      <c r="B190" s="2" t="s">
        <v>152</v>
      </c>
      <c r="C190" s="163" t="s">
        <v>14</v>
      </c>
      <c r="D190" s="163" t="s">
        <v>15</v>
      </c>
      <c r="E190" s="164">
        <v>4</v>
      </c>
      <c r="F190" s="164" t="s">
        <v>18</v>
      </c>
      <c r="G190" s="144"/>
      <c r="H190" s="108">
        <f>H193+H197+H209+H215+H206+H218+H224</f>
        <v>519604130.97999996</v>
      </c>
      <c r="I190" s="108">
        <f t="shared" ref="I190:J190" si="33">I193+I197+I209+I215+I206+I218+I224</f>
        <v>2215688.08</v>
      </c>
      <c r="J190" s="108">
        <f t="shared" si="33"/>
        <v>2064781.47</v>
      </c>
      <c r="K190" s="407"/>
    </row>
    <row r="191" spans="1:21" ht="15" hidden="1" x14ac:dyDescent="0.2">
      <c r="A191" s="66"/>
      <c r="B191" s="2" t="s">
        <v>47</v>
      </c>
      <c r="C191" s="163" t="s">
        <v>14</v>
      </c>
      <c r="D191" s="163" t="s">
        <v>15</v>
      </c>
      <c r="E191" s="164">
        <v>4</v>
      </c>
      <c r="F191" s="164" t="s">
        <v>18</v>
      </c>
      <c r="G191" s="165"/>
      <c r="H191" s="108">
        <f>H207</f>
        <v>0</v>
      </c>
      <c r="I191" s="108">
        <f t="shared" ref="I191:J191" si="34">I207</f>
        <v>0</v>
      </c>
      <c r="J191" s="108">
        <f t="shared" si="34"/>
        <v>0</v>
      </c>
      <c r="K191" s="407"/>
      <c r="M191" s="61"/>
      <c r="N191" s="61"/>
      <c r="O191" s="61"/>
      <c r="P191" s="61"/>
      <c r="Q191" s="61"/>
    </row>
    <row r="192" spans="1:21" ht="28.5" customHeight="1" x14ac:dyDescent="0.2">
      <c r="A192" s="395" t="s">
        <v>96</v>
      </c>
      <c r="B192" s="63" t="s">
        <v>95</v>
      </c>
      <c r="C192" s="163" t="s">
        <v>14</v>
      </c>
      <c r="D192" s="163" t="s">
        <v>15</v>
      </c>
      <c r="E192" s="146">
        <v>4</v>
      </c>
      <c r="F192" s="146" t="s">
        <v>18</v>
      </c>
      <c r="G192" s="131">
        <v>83300</v>
      </c>
      <c r="H192" s="108">
        <f>H193</f>
        <v>1064612.3800000001</v>
      </c>
      <c r="I192" s="108">
        <f>I193</f>
        <v>849688.08</v>
      </c>
      <c r="J192" s="108">
        <f>J193</f>
        <v>1523981.47</v>
      </c>
      <c r="K192" s="405">
        <v>69</v>
      </c>
    </row>
    <row r="193" spans="1:18" ht="29.25" customHeight="1" x14ac:dyDescent="0.2">
      <c r="A193" s="66"/>
      <c r="B193" s="2" t="s">
        <v>153</v>
      </c>
      <c r="C193" s="163" t="s">
        <v>14</v>
      </c>
      <c r="D193" s="163" t="s">
        <v>15</v>
      </c>
      <c r="E193" s="164">
        <v>4</v>
      </c>
      <c r="F193" s="164" t="s">
        <v>18</v>
      </c>
      <c r="G193" s="131">
        <v>83300</v>
      </c>
      <c r="H193" s="108">
        <f>H194+H195</f>
        <v>1064612.3800000001</v>
      </c>
      <c r="I193" s="108">
        <f t="shared" ref="I193:J193" si="35">I194+I195</f>
        <v>849688.08</v>
      </c>
      <c r="J193" s="108">
        <f t="shared" si="35"/>
        <v>1523981.47</v>
      </c>
      <c r="K193" s="406"/>
    </row>
    <row r="194" spans="1:18" ht="19.5" customHeight="1" x14ac:dyDescent="0.2">
      <c r="A194" s="57" t="s">
        <v>98</v>
      </c>
      <c r="B194" s="72" t="s">
        <v>99</v>
      </c>
      <c r="C194" s="166"/>
      <c r="D194" s="166"/>
      <c r="E194" s="134"/>
      <c r="F194" s="284"/>
      <c r="G194" s="134"/>
      <c r="H194" s="122">
        <v>599739.89</v>
      </c>
      <c r="I194" s="122">
        <v>849688.08</v>
      </c>
      <c r="J194" s="122">
        <v>883675.6</v>
      </c>
      <c r="K194" s="406"/>
    </row>
    <row r="195" spans="1:18" ht="26.25" customHeight="1" x14ac:dyDescent="0.2">
      <c r="A195" s="57" t="s">
        <v>100</v>
      </c>
      <c r="B195" s="72" t="s">
        <v>101</v>
      </c>
      <c r="C195" s="170"/>
      <c r="D195" s="170"/>
      <c r="E195" s="170"/>
      <c r="F195" s="170"/>
      <c r="G195" s="170"/>
      <c r="H195" s="109">
        <v>464872.49000000005</v>
      </c>
      <c r="I195" s="109">
        <v>0</v>
      </c>
      <c r="J195" s="109">
        <v>640305.87</v>
      </c>
      <c r="K195" s="407"/>
      <c r="M195" s="255"/>
      <c r="R195" s="32"/>
    </row>
    <row r="196" spans="1:18" ht="41.25" customHeight="1" x14ac:dyDescent="0.2">
      <c r="A196" s="395" t="s">
        <v>283</v>
      </c>
      <c r="B196" s="254" t="s">
        <v>279</v>
      </c>
      <c r="C196" s="309" t="s">
        <v>14</v>
      </c>
      <c r="D196" s="413" t="s">
        <v>15</v>
      </c>
      <c r="E196" s="413">
        <v>4</v>
      </c>
      <c r="F196" s="309" t="s">
        <v>18</v>
      </c>
      <c r="G196" s="131">
        <v>13530</v>
      </c>
      <c r="H196" s="108">
        <f>H197</f>
        <v>190000000</v>
      </c>
      <c r="I196" s="108">
        <f>I197</f>
        <v>0</v>
      </c>
      <c r="J196" s="108">
        <f>J197</f>
        <v>0</v>
      </c>
      <c r="K196" s="406">
        <v>70</v>
      </c>
      <c r="M196" s="255"/>
      <c r="R196" s="32"/>
    </row>
    <row r="197" spans="1:18" ht="27.75" customHeight="1" x14ac:dyDescent="0.2">
      <c r="A197" s="60"/>
      <c r="B197" s="2" t="s">
        <v>153</v>
      </c>
      <c r="C197" s="309" t="s">
        <v>14</v>
      </c>
      <c r="D197" s="413" t="s">
        <v>15</v>
      </c>
      <c r="E197" s="413">
        <v>4</v>
      </c>
      <c r="F197" s="309" t="s">
        <v>18</v>
      </c>
      <c r="G197" s="131">
        <v>13530</v>
      </c>
      <c r="H197" s="108">
        <f>SUM(H198:H204)</f>
        <v>190000000</v>
      </c>
      <c r="I197" s="108">
        <f>I198+I199+I200</f>
        <v>0</v>
      </c>
      <c r="J197" s="108">
        <f>J198+J199+J200</f>
        <v>0</v>
      </c>
      <c r="K197" s="406"/>
      <c r="M197" s="255"/>
      <c r="R197" s="32"/>
    </row>
    <row r="198" spans="1:18" ht="27.95" customHeight="1" x14ac:dyDescent="0.2">
      <c r="A198" s="60"/>
      <c r="B198" s="328" t="s">
        <v>307</v>
      </c>
      <c r="C198" s="166"/>
      <c r="D198" s="166"/>
      <c r="E198" s="166"/>
      <c r="F198" s="166"/>
      <c r="G198" s="166"/>
      <c r="H198" s="180">
        <v>10672598.300000001</v>
      </c>
      <c r="I198" s="109"/>
      <c r="J198" s="109"/>
      <c r="K198" s="406"/>
      <c r="M198" s="255"/>
      <c r="R198" s="32"/>
    </row>
    <row r="199" spans="1:18" ht="27.95" customHeight="1" x14ac:dyDescent="0.2">
      <c r="A199" s="60"/>
      <c r="B199" s="254" t="s">
        <v>301</v>
      </c>
      <c r="C199" s="168"/>
      <c r="D199" s="168"/>
      <c r="E199" s="168"/>
      <c r="F199" s="168"/>
      <c r="G199" s="168"/>
      <c r="H199" s="180">
        <v>52699666.560000002</v>
      </c>
      <c r="I199" s="109"/>
      <c r="J199" s="109"/>
      <c r="K199" s="406"/>
      <c r="M199" s="255"/>
      <c r="R199" s="32"/>
    </row>
    <row r="200" spans="1:18" ht="27.95" customHeight="1" x14ac:dyDescent="0.2">
      <c r="A200" s="60"/>
      <c r="B200" s="254" t="s">
        <v>302</v>
      </c>
      <c r="C200" s="168"/>
      <c r="D200" s="168"/>
      <c r="E200" s="168"/>
      <c r="F200" s="168"/>
      <c r="G200" s="168"/>
      <c r="H200" s="180">
        <v>76550333.640000001</v>
      </c>
      <c r="I200" s="109"/>
      <c r="J200" s="109"/>
      <c r="K200" s="406"/>
      <c r="M200" s="255"/>
      <c r="R200" s="32"/>
    </row>
    <row r="201" spans="1:18" ht="27.95" customHeight="1" x14ac:dyDescent="0.2">
      <c r="A201" s="380"/>
      <c r="B201" s="328" t="s">
        <v>303</v>
      </c>
      <c r="C201" s="168"/>
      <c r="D201" s="168"/>
      <c r="E201" s="168"/>
      <c r="F201" s="168"/>
      <c r="G201" s="168"/>
      <c r="H201" s="180">
        <v>22072458</v>
      </c>
      <c r="I201" s="109"/>
      <c r="J201" s="109"/>
      <c r="K201" s="406"/>
      <c r="M201" s="255"/>
      <c r="R201" s="32"/>
    </row>
    <row r="202" spans="1:18" ht="27.95" customHeight="1" x14ac:dyDescent="0.2">
      <c r="A202" s="380"/>
      <c r="B202" s="328" t="s">
        <v>304</v>
      </c>
      <c r="C202" s="168"/>
      <c r="D202" s="168"/>
      <c r="E202" s="168"/>
      <c r="F202" s="168"/>
      <c r="G202" s="168"/>
      <c r="H202" s="180">
        <v>6237512.5</v>
      </c>
      <c r="I202" s="109"/>
      <c r="J202" s="109"/>
      <c r="K202" s="406"/>
      <c r="M202" s="255"/>
      <c r="R202" s="32"/>
    </row>
    <row r="203" spans="1:18" ht="27.95" customHeight="1" x14ac:dyDescent="0.2">
      <c r="A203" s="380"/>
      <c r="B203" s="328" t="s">
        <v>305</v>
      </c>
      <c r="C203" s="168"/>
      <c r="D203" s="168"/>
      <c r="E203" s="168"/>
      <c r="F203" s="168"/>
      <c r="G203" s="168"/>
      <c r="H203" s="180">
        <v>18049657</v>
      </c>
      <c r="I203" s="109"/>
      <c r="J203" s="109"/>
      <c r="K203" s="406"/>
      <c r="M203" s="255"/>
      <c r="R203" s="32"/>
    </row>
    <row r="204" spans="1:18" ht="27.95" customHeight="1" x14ac:dyDescent="0.2">
      <c r="A204" s="381"/>
      <c r="B204" s="328" t="s">
        <v>306</v>
      </c>
      <c r="C204" s="170"/>
      <c r="D204" s="170"/>
      <c r="E204" s="170"/>
      <c r="F204" s="170"/>
      <c r="G204" s="170"/>
      <c r="H204" s="180">
        <v>3717774</v>
      </c>
      <c r="I204" s="109"/>
      <c r="J204" s="109"/>
      <c r="K204" s="406"/>
      <c r="M204" s="255"/>
      <c r="R204" s="32"/>
    </row>
    <row r="205" spans="1:18" ht="27.75" customHeight="1" x14ac:dyDescent="0.2">
      <c r="A205" s="452" t="s">
        <v>113</v>
      </c>
      <c r="B205" s="254" t="s">
        <v>102</v>
      </c>
      <c r="C205" s="140" t="s">
        <v>14</v>
      </c>
      <c r="D205" s="137" t="s">
        <v>15</v>
      </c>
      <c r="E205" s="141">
        <v>4</v>
      </c>
      <c r="F205" s="160" t="s">
        <v>18</v>
      </c>
      <c r="G205" s="137" t="s">
        <v>120</v>
      </c>
      <c r="H205" s="108">
        <f>H206+H207</f>
        <v>84099937.25</v>
      </c>
      <c r="I205" s="108">
        <f t="shared" ref="I205:J205" si="36">I206+I207</f>
        <v>0</v>
      </c>
      <c r="J205" s="108">
        <f t="shared" si="36"/>
        <v>0</v>
      </c>
      <c r="K205" s="432">
        <v>71</v>
      </c>
    </row>
    <row r="206" spans="1:18" ht="20.25" customHeight="1" x14ac:dyDescent="0.2">
      <c r="A206" s="453"/>
      <c r="B206" s="63" t="s">
        <v>152</v>
      </c>
      <c r="C206" s="124" t="s">
        <v>14</v>
      </c>
      <c r="D206" s="125" t="s">
        <v>15</v>
      </c>
      <c r="E206" s="131">
        <v>4</v>
      </c>
      <c r="F206" s="132" t="s">
        <v>18</v>
      </c>
      <c r="G206" s="137" t="s">
        <v>120</v>
      </c>
      <c r="H206" s="180">
        <v>84099937.25</v>
      </c>
      <c r="I206" s="111"/>
      <c r="J206" s="111"/>
      <c r="K206" s="455"/>
    </row>
    <row r="207" spans="1:18" ht="15" hidden="1" x14ac:dyDescent="0.2">
      <c r="A207" s="454"/>
      <c r="B207" s="328" t="s">
        <v>47</v>
      </c>
      <c r="C207" s="124" t="s">
        <v>14</v>
      </c>
      <c r="D207" s="125" t="s">
        <v>15</v>
      </c>
      <c r="E207" s="131">
        <v>4</v>
      </c>
      <c r="F207" s="132" t="s">
        <v>18</v>
      </c>
      <c r="G207" s="137" t="s">
        <v>120</v>
      </c>
      <c r="H207" s="180"/>
      <c r="I207" s="111"/>
      <c r="J207" s="111"/>
      <c r="K207" s="433"/>
    </row>
    <row r="208" spans="1:18" ht="27" customHeight="1" x14ac:dyDescent="0.2">
      <c r="A208" s="395" t="s">
        <v>280</v>
      </c>
      <c r="B208" s="65" t="s">
        <v>197</v>
      </c>
      <c r="C208" s="163" t="s">
        <v>14</v>
      </c>
      <c r="D208" s="163" t="s">
        <v>15</v>
      </c>
      <c r="E208" s="146">
        <v>4</v>
      </c>
      <c r="F208" s="146" t="s">
        <v>18</v>
      </c>
      <c r="G208" s="131">
        <v>81870</v>
      </c>
      <c r="H208" s="108">
        <f>H209</f>
        <v>243544759.31999999</v>
      </c>
      <c r="I208" s="108">
        <f>I209</f>
        <v>520000</v>
      </c>
      <c r="J208" s="108">
        <f>J209</f>
        <v>540800</v>
      </c>
      <c r="K208" s="405" t="s">
        <v>326</v>
      </c>
    </row>
    <row r="209" spans="1:19" ht="30" customHeight="1" x14ac:dyDescent="0.2">
      <c r="A209" s="66"/>
      <c r="B209" s="2" t="s">
        <v>153</v>
      </c>
      <c r="C209" s="163" t="s">
        <v>14</v>
      </c>
      <c r="D209" s="163" t="s">
        <v>15</v>
      </c>
      <c r="E209" s="164">
        <v>4</v>
      </c>
      <c r="F209" s="164" t="s">
        <v>18</v>
      </c>
      <c r="G209" s="131">
        <v>81870</v>
      </c>
      <c r="H209" s="108">
        <f>H210+H211+H212+H213</f>
        <v>243544759.31999999</v>
      </c>
      <c r="I209" s="108">
        <f t="shared" ref="I209:J209" si="37">I210+I211+I212+I213</f>
        <v>520000</v>
      </c>
      <c r="J209" s="108">
        <f t="shared" si="37"/>
        <v>540800</v>
      </c>
      <c r="K209" s="350"/>
    </row>
    <row r="210" spans="1:19" ht="20.25" customHeight="1" x14ac:dyDescent="0.2">
      <c r="A210" s="195" t="s">
        <v>287</v>
      </c>
      <c r="B210" s="72" t="s">
        <v>97</v>
      </c>
      <c r="C210" s="168"/>
      <c r="D210" s="168"/>
      <c r="E210" s="136"/>
      <c r="F210" s="169"/>
      <c r="G210" s="113"/>
      <c r="H210" s="180">
        <v>1000000</v>
      </c>
      <c r="I210" s="114">
        <v>520000</v>
      </c>
      <c r="J210" s="114">
        <v>540800</v>
      </c>
      <c r="K210" s="406">
        <v>72</v>
      </c>
    </row>
    <row r="211" spans="1:19" ht="29.25" customHeight="1" x14ac:dyDescent="0.2">
      <c r="A211" s="195" t="s">
        <v>288</v>
      </c>
      <c r="B211" s="64" t="s">
        <v>278</v>
      </c>
      <c r="C211" s="168"/>
      <c r="D211" s="168"/>
      <c r="E211" s="282"/>
      <c r="F211" s="378"/>
      <c r="G211" s="379"/>
      <c r="H211" s="180">
        <v>10568319.32</v>
      </c>
      <c r="I211" s="114"/>
      <c r="J211" s="114"/>
      <c r="K211" s="406">
        <v>74</v>
      </c>
    </row>
    <row r="212" spans="1:19" ht="27.75" customHeight="1" x14ac:dyDescent="0.2">
      <c r="A212" s="195" t="s">
        <v>289</v>
      </c>
      <c r="B212" s="64" t="s">
        <v>292</v>
      </c>
      <c r="C212" s="168"/>
      <c r="D212" s="168"/>
      <c r="E212" s="282"/>
      <c r="F212" s="378"/>
      <c r="G212" s="379"/>
      <c r="H212" s="180">
        <v>228880000</v>
      </c>
      <c r="I212" s="114"/>
      <c r="J212" s="114"/>
      <c r="K212" s="406">
        <v>75</v>
      </c>
    </row>
    <row r="213" spans="1:19" ht="21" customHeight="1" x14ac:dyDescent="0.2">
      <c r="A213" s="195" t="s">
        <v>291</v>
      </c>
      <c r="B213" s="72" t="s">
        <v>187</v>
      </c>
      <c r="C213" s="170"/>
      <c r="D213" s="170"/>
      <c r="E213" s="289"/>
      <c r="F213" s="290"/>
      <c r="G213" s="171"/>
      <c r="H213" s="180">
        <v>3096440</v>
      </c>
      <c r="I213" s="114"/>
      <c r="J213" s="114"/>
      <c r="K213" s="407">
        <v>76</v>
      </c>
    </row>
    <row r="214" spans="1:19" ht="25.5" hidden="1" x14ac:dyDescent="0.2">
      <c r="A214" s="457"/>
      <c r="B214" s="76" t="s">
        <v>102</v>
      </c>
      <c r="C214" s="163" t="s">
        <v>14</v>
      </c>
      <c r="D214" s="163" t="s">
        <v>15</v>
      </c>
      <c r="E214" s="164">
        <v>4</v>
      </c>
      <c r="F214" s="164" t="s">
        <v>18</v>
      </c>
      <c r="G214" s="131">
        <v>81850</v>
      </c>
      <c r="H214" s="108">
        <f>H215</f>
        <v>0</v>
      </c>
      <c r="I214" s="108">
        <f>I215</f>
        <v>0</v>
      </c>
      <c r="J214" s="108">
        <f>J215</f>
        <v>0</v>
      </c>
      <c r="K214" s="459"/>
    </row>
    <row r="215" spans="1:19" ht="15" hidden="1" x14ac:dyDescent="0.2">
      <c r="A215" s="458"/>
      <c r="B215" s="63" t="s">
        <v>13</v>
      </c>
      <c r="C215" s="163" t="s">
        <v>14</v>
      </c>
      <c r="D215" s="163" t="s">
        <v>15</v>
      </c>
      <c r="E215" s="164">
        <v>4</v>
      </c>
      <c r="F215" s="164" t="s">
        <v>18</v>
      </c>
      <c r="G215" s="131">
        <v>81850</v>
      </c>
      <c r="H215" s="109"/>
      <c r="I215" s="114"/>
      <c r="J215" s="114"/>
      <c r="K215" s="460"/>
    </row>
    <row r="216" spans="1:19" ht="21.75" customHeight="1" x14ac:dyDescent="0.2">
      <c r="A216" s="480">
        <v>34</v>
      </c>
      <c r="B216" s="480"/>
      <c r="C216" s="480"/>
      <c r="D216" s="480"/>
      <c r="E216" s="480"/>
      <c r="F216" s="480"/>
      <c r="G216" s="480"/>
      <c r="H216" s="480"/>
      <c r="I216" s="480"/>
      <c r="J216" s="480"/>
      <c r="K216" s="480"/>
    </row>
    <row r="217" spans="1:19" ht="25.5" x14ac:dyDescent="0.2">
      <c r="A217" s="400" t="s">
        <v>286</v>
      </c>
      <c r="B217" s="67" t="s">
        <v>103</v>
      </c>
      <c r="C217" s="125" t="s">
        <v>25</v>
      </c>
      <c r="D217" s="125" t="s">
        <v>15</v>
      </c>
      <c r="E217" s="146">
        <v>4</v>
      </c>
      <c r="F217" s="146" t="s">
        <v>18</v>
      </c>
      <c r="G217" s="131">
        <v>81680</v>
      </c>
      <c r="H217" s="108">
        <f>H218</f>
        <v>206988.7</v>
      </c>
      <c r="I217" s="108">
        <f>I218</f>
        <v>0</v>
      </c>
      <c r="J217" s="108">
        <f>J218</f>
        <v>0</v>
      </c>
      <c r="K217" s="387">
        <v>77</v>
      </c>
    </row>
    <row r="218" spans="1:19" ht="15" hidden="1" x14ac:dyDescent="0.2">
      <c r="A218" s="332"/>
      <c r="B218" s="2" t="s">
        <v>152</v>
      </c>
      <c r="C218" s="125" t="s">
        <v>25</v>
      </c>
      <c r="D218" s="125" t="s">
        <v>15</v>
      </c>
      <c r="E218" s="164">
        <v>4</v>
      </c>
      <c r="F218" s="164" t="s">
        <v>18</v>
      </c>
      <c r="G218" s="131">
        <v>81680</v>
      </c>
      <c r="H218" s="108">
        <f>H220+H222</f>
        <v>206988.7</v>
      </c>
      <c r="I218" s="108">
        <f>I220+I222</f>
        <v>0</v>
      </c>
      <c r="J218" s="108">
        <f>J220+J222</f>
        <v>0</v>
      </c>
      <c r="K218" s="388"/>
    </row>
    <row r="219" spans="1:19" ht="25.5" hidden="1" x14ac:dyDescent="0.2">
      <c r="A219" s="68"/>
      <c r="B219" s="372" t="s">
        <v>5</v>
      </c>
      <c r="C219" s="166" t="s">
        <v>14</v>
      </c>
      <c r="D219" s="125" t="s">
        <v>15</v>
      </c>
      <c r="E219" s="164">
        <v>4</v>
      </c>
      <c r="F219" s="164" t="s">
        <v>18</v>
      </c>
      <c r="G219" s="131">
        <v>81680</v>
      </c>
      <c r="H219" s="108">
        <f>H220</f>
        <v>0</v>
      </c>
      <c r="I219" s="108">
        <f>I220</f>
        <v>0</v>
      </c>
      <c r="J219" s="108">
        <f>J220</f>
        <v>0</v>
      </c>
      <c r="K219" s="388"/>
    </row>
    <row r="220" spans="1:19" ht="15" hidden="1" x14ac:dyDescent="0.2">
      <c r="A220" s="68"/>
      <c r="B220" s="2" t="s">
        <v>13</v>
      </c>
      <c r="C220" s="166" t="s">
        <v>14</v>
      </c>
      <c r="D220" s="125" t="s">
        <v>15</v>
      </c>
      <c r="E220" s="164">
        <v>4</v>
      </c>
      <c r="F220" s="164" t="s">
        <v>18</v>
      </c>
      <c r="G220" s="131">
        <v>81680</v>
      </c>
      <c r="H220" s="122"/>
      <c r="I220" s="109"/>
      <c r="J220" s="109"/>
      <c r="K220" s="388"/>
    </row>
    <row r="221" spans="1:19" ht="28.5" customHeight="1" x14ac:dyDescent="0.2">
      <c r="A221" s="68"/>
      <c r="B221" s="377" t="s">
        <v>7</v>
      </c>
      <c r="C221" s="125" t="s">
        <v>25</v>
      </c>
      <c r="D221" s="125" t="s">
        <v>15</v>
      </c>
      <c r="E221" s="164">
        <v>4</v>
      </c>
      <c r="F221" s="164" t="s">
        <v>18</v>
      </c>
      <c r="G221" s="131">
        <v>81680</v>
      </c>
      <c r="H221" s="108">
        <f>H222</f>
        <v>206988.7</v>
      </c>
      <c r="I221" s="108">
        <f>I222</f>
        <v>0</v>
      </c>
      <c r="J221" s="108">
        <f>J222</f>
        <v>0</v>
      </c>
      <c r="K221" s="388"/>
    </row>
    <row r="222" spans="1:19" ht="21" customHeight="1" x14ac:dyDescent="0.2">
      <c r="A222" s="66"/>
      <c r="B222" s="2" t="s">
        <v>152</v>
      </c>
      <c r="C222" s="125" t="s">
        <v>25</v>
      </c>
      <c r="D222" s="125" t="s">
        <v>15</v>
      </c>
      <c r="E222" s="164">
        <v>4</v>
      </c>
      <c r="F222" s="164" t="s">
        <v>18</v>
      </c>
      <c r="G222" s="131">
        <v>81680</v>
      </c>
      <c r="H222" s="109">
        <v>206988.7</v>
      </c>
      <c r="I222" s="122"/>
      <c r="J222" s="122"/>
      <c r="K222" s="389"/>
      <c r="M222" s="18"/>
      <c r="N222" s="18"/>
      <c r="O222" s="80"/>
      <c r="P222" s="80"/>
      <c r="Q222" s="80"/>
      <c r="R222" s="18"/>
      <c r="S222" s="83"/>
    </row>
    <row r="223" spans="1:19" ht="41.25" customHeight="1" x14ac:dyDescent="0.2">
      <c r="A223" s="400" t="s">
        <v>290</v>
      </c>
      <c r="B223" s="254" t="s">
        <v>285</v>
      </c>
      <c r="C223" s="376" t="s">
        <v>14</v>
      </c>
      <c r="D223" s="413" t="s">
        <v>15</v>
      </c>
      <c r="E223" s="249">
        <v>4</v>
      </c>
      <c r="F223" s="249" t="s">
        <v>18</v>
      </c>
      <c r="G223" s="413">
        <v>83470</v>
      </c>
      <c r="H223" s="108">
        <f>H224</f>
        <v>687833.33</v>
      </c>
      <c r="I223" s="108">
        <f>I224</f>
        <v>846000</v>
      </c>
      <c r="J223" s="108">
        <f>J224</f>
        <v>0</v>
      </c>
      <c r="K223" s="388">
        <v>78</v>
      </c>
      <c r="M223" s="375"/>
      <c r="N223" s="375"/>
      <c r="O223" s="80"/>
      <c r="P223" s="80"/>
      <c r="Q223" s="80"/>
      <c r="R223" s="375"/>
      <c r="S223" s="83"/>
    </row>
    <row r="224" spans="1:19" ht="20.25" customHeight="1" x14ac:dyDescent="0.2">
      <c r="A224" s="66"/>
      <c r="B224" s="2" t="s">
        <v>152</v>
      </c>
      <c r="C224" s="376" t="s">
        <v>14</v>
      </c>
      <c r="D224" s="413" t="s">
        <v>15</v>
      </c>
      <c r="E224" s="249">
        <v>4</v>
      </c>
      <c r="F224" s="249" t="s">
        <v>18</v>
      </c>
      <c r="G224" s="413">
        <v>83470</v>
      </c>
      <c r="H224" s="109">
        <v>687833.33</v>
      </c>
      <c r="I224" s="122">
        <v>846000</v>
      </c>
      <c r="J224" s="122"/>
      <c r="K224" s="388"/>
      <c r="M224" s="375"/>
      <c r="N224" s="375"/>
      <c r="O224" s="80"/>
      <c r="P224" s="80"/>
      <c r="Q224" s="80"/>
      <c r="R224" s="375"/>
      <c r="S224" s="83"/>
    </row>
    <row r="225" spans="1:20" ht="40.5" customHeight="1" x14ac:dyDescent="0.2">
      <c r="A225" s="409" t="s">
        <v>104</v>
      </c>
      <c r="B225" s="328" t="s">
        <v>333</v>
      </c>
      <c r="C225" s="125"/>
      <c r="D225" s="125"/>
      <c r="E225" s="131"/>
      <c r="F225" s="131"/>
      <c r="G225" s="131"/>
      <c r="H225" s="108">
        <f>H226</f>
        <v>1540583463.1600001</v>
      </c>
      <c r="I225" s="108">
        <f t="shared" ref="I225" si="38">I226</f>
        <v>0</v>
      </c>
      <c r="J225" s="108">
        <f t="shared" ref="J225" si="39">J226</f>
        <v>0</v>
      </c>
      <c r="K225" s="470">
        <v>80</v>
      </c>
      <c r="M225" s="33">
        <v>0</v>
      </c>
      <c r="N225" s="33">
        <v>0</v>
      </c>
      <c r="O225" s="33">
        <v>0</v>
      </c>
      <c r="P225" s="33">
        <v>0</v>
      </c>
      <c r="Q225" s="33">
        <v>0</v>
      </c>
      <c r="R225" s="81">
        <f>M225+N225+O225+P225+H225+I225+J225+Q225</f>
        <v>1540583463.1600001</v>
      </c>
      <c r="S225" s="78" t="s">
        <v>127</v>
      </c>
      <c r="T225" s="329" t="s">
        <v>238</v>
      </c>
    </row>
    <row r="226" spans="1:20" ht="28.5" customHeight="1" x14ac:dyDescent="0.2">
      <c r="A226" s="392" t="s">
        <v>239</v>
      </c>
      <c r="B226" s="24" t="s">
        <v>297</v>
      </c>
      <c r="C226" s="124" t="s">
        <v>14</v>
      </c>
      <c r="D226" s="309" t="s">
        <v>15</v>
      </c>
      <c r="E226" s="413">
        <v>1</v>
      </c>
      <c r="F226" s="413">
        <v>16</v>
      </c>
      <c r="G226" s="413" t="s">
        <v>298</v>
      </c>
      <c r="H226" s="108">
        <f>H227</f>
        <v>1540583463.1600001</v>
      </c>
      <c r="I226" s="108">
        <f t="shared" ref="I226:J227" si="40">I227</f>
        <v>0</v>
      </c>
      <c r="J226" s="108">
        <f t="shared" si="40"/>
        <v>0</v>
      </c>
      <c r="K226" s="471"/>
      <c r="M226" s="308"/>
      <c r="N226" s="308"/>
      <c r="O226" s="80"/>
      <c r="P226" s="80"/>
      <c r="Q226" s="80"/>
      <c r="R226" s="308"/>
      <c r="S226" s="83"/>
    </row>
    <row r="227" spans="1:20" ht="27.75" customHeight="1" x14ac:dyDescent="0.2">
      <c r="A227" s="68"/>
      <c r="B227" s="2" t="s">
        <v>252</v>
      </c>
      <c r="C227" s="124" t="s">
        <v>14</v>
      </c>
      <c r="D227" s="309" t="s">
        <v>15</v>
      </c>
      <c r="E227" s="413">
        <v>1</v>
      </c>
      <c r="F227" s="413">
        <v>16</v>
      </c>
      <c r="G227" s="413" t="s">
        <v>298</v>
      </c>
      <c r="H227" s="108">
        <f>H228</f>
        <v>1540583463.1600001</v>
      </c>
      <c r="I227" s="108">
        <f t="shared" si="40"/>
        <v>0</v>
      </c>
      <c r="J227" s="108">
        <f t="shared" si="40"/>
        <v>0</v>
      </c>
      <c r="K227" s="471"/>
      <c r="M227" s="308"/>
      <c r="N227" s="308"/>
      <c r="O227" s="80"/>
      <c r="P227" s="80"/>
      <c r="Q227" s="80"/>
      <c r="R227" s="308"/>
      <c r="S227" s="83"/>
    </row>
    <row r="228" spans="1:20" ht="40.5" customHeight="1" x14ac:dyDescent="0.2">
      <c r="A228" s="66"/>
      <c r="B228" s="2" t="s">
        <v>253</v>
      </c>
      <c r="C228" s="124" t="s">
        <v>14</v>
      </c>
      <c r="D228" s="309" t="s">
        <v>15</v>
      </c>
      <c r="E228" s="413">
        <v>1</v>
      </c>
      <c r="F228" s="413">
        <v>16</v>
      </c>
      <c r="G228" s="413" t="s">
        <v>298</v>
      </c>
      <c r="H228" s="109">
        <v>1540583463.1600001</v>
      </c>
      <c r="I228" s="122"/>
      <c r="J228" s="122"/>
      <c r="K228" s="472"/>
      <c r="M228" s="315"/>
      <c r="N228" s="315"/>
      <c r="O228" s="80"/>
      <c r="P228" s="80"/>
      <c r="Q228" s="80"/>
      <c r="R228" s="315"/>
      <c r="S228" s="83"/>
    </row>
    <row r="229" spans="1:20" ht="22.5" customHeight="1" x14ac:dyDescent="0.2">
      <c r="A229" s="395" t="s">
        <v>140</v>
      </c>
      <c r="B229" s="63" t="s">
        <v>144</v>
      </c>
      <c r="C229" s="163" t="s">
        <v>14</v>
      </c>
      <c r="D229" s="163" t="s">
        <v>15</v>
      </c>
      <c r="E229" s="146">
        <v>4</v>
      </c>
      <c r="F229" s="247" t="s">
        <v>141</v>
      </c>
      <c r="G229" s="131"/>
      <c r="H229" s="108">
        <f>H231+H233</f>
        <v>14616983.74</v>
      </c>
      <c r="I229" s="108">
        <f t="shared" ref="I229:J229" si="41">I231+I233</f>
        <v>11855000</v>
      </c>
      <c r="J229" s="108">
        <f t="shared" si="41"/>
        <v>14206000</v>
      </c>
      <c r="K229" s="387" t="s">
        <v>327</v>
      </c>
      <c r="M229" s="241"/>
      <c r="N229" s="241"/>
      <c r="O229" s="80"/>
      <c r="P229" s="80"/>
      <c r="Q229" s="80"/>
      <c r="R229" s="241"/>
      <c r="S229" s="83"/>
    </row>
    <row r="230" spans="1:20" ht="28.5" customHeight="1" x14ac:dyDescent="0.2">
      <c r="A230" s="395" t="s">
        <v>150</v>
      </c>
      <c r="B230" s="254" t="s">
        <v>103</v>
      </c>
      <c r="C230" s="163" t="s">
        <v>14</v>
      </c>
      <c r="D230" s="163" t="s">
        <v>15</v>
      </c>
      <c r="E230" s="146">
        <v>4</v>
      </c>
      <c r="F230" s="247" t="s">
        <v>141</v>
      </c>
      <c r="G230" s="131">
        <v>81680</v>
      </c>
      <c r="H230" s="108">
        <f>H231</f>
        <v>2836983.74</v>
      </c>
      <c r="I230" s="108">
        <f t="shared" ref="I230:J232" si="42">I231</f>
        <v>0</v>
      </c>
      <c r="J230" s="108">
        <f t="shared" si="42"/>
        <v>0</v>
      </c>
      <c r="K230" s="388">
        <v>81</v>
      </c>
      <c r="M230" s="367"/>
      <c r="N230" s="367"/>
      <c r="O230" s="80"/>
      <c r="P230" s="80"/>
      <c r="Q230" s="80"/>
      <c r="R230" s="367"/>
      <c r="S230" s="83"/>
    </row>
    <row r="231" spans="1:20" ht="21.75" customHeight="1" x14ac:dyDescent="0.2">
      <c r="A231" s="396"/>
      <c r="B231" s="2" t="s">
        <v>152</v>
      </c>
      <c r="C231" s="248" t="s">
        <v>14</v>
      </c>
      <c r="D231" s="248" t="s">
        <v>15</v>
      </c>
      <c r="E231" s="249">
        <v>4</v>
      </c>
      <c r="F231" s="250" t="s">
        <v>141</v>
      </c>
      <c r="G231" s="131">
        <v>81680</v>
      </c>
      <c r="H231" s="180">
        <v>2836983.74</v>
      </c>
      <c r="I231" s="180"/>
      <c r="J231" s="180"/>
      <c r="K231" s="389"/>
      <c r="M231" s="367"/>
      <c r="N231" s="367"/>
      <c r="O231" s="80"/>
      <c r="P231" s="80"/>
      <c r="Q231" s="80"/>
      <c r="R231" s="367"/>
      <c r="S231" s="83"/>
    </row>
    <row r="232" spans="1:20" ht="41.25" customHeight="1" x14ac:dyDescent="0.2">
      <c r="A232" s="395" t="s">
        <v>281</v>
      </c>
      <c r="B232" s="63" t="s">
        <v>142</v>
      </c>
      <c r="C232" s="163" t="s">
        <v>14</v>
      </c>
      <c r="D232" s="163" t="s">
        <v>15</v>
      </c>
      <c r="E232" s="146">
        <v>4</v>
      </c>
      <c r="F232" s="247" t="s">
        <v>141</v>
      </c>
      <c r="G232" s="131">
        <v>83280</v>
      </c>
      <c r="H232" s="108">
        <f>H233</f>
        <v>11780000</v>
      </c>
      <c r="I232" s="108">
        <f t="shared" si="42"/>
        <v>11855000</v>
      </c>
      <c r="J232" s="108">
        <f t="shared" si="42"/>
        <v>14206000</v>
      </c>
      <c r="K232" s="388">
        <v>82</v>
      </c>
      <c r="M232" s="251"/>
      <c r="N232" s="251"/>
      <c r="O232" s="80"/>
      <c r="P232" s="80"/>
      <c r="Q232" s="80"/>
      <c r="R232" s="251"/>
      <c r="S232" s="83"/>
    </row>
    <row r="233" spans="1:20" ht="21.75" customHeight="1" x14ac:dyDescent="0.2">
      <c r="A233" s="66"/>
      <c r="B233" s="2" t="s">
        <v>152</v>
      </c>
      <c r="C233" s="248" t="s">
        <v>14</v>
      </c>
      <c r="D233" s="248" t="s">
        <v>15</v>
      </c>
      <c r="E233" s="249">
        <v>4</v>
      </c>
      <c r="F233" s="250" t="s">
        <v>141</v>
      </c>
      <c r="G233" s="413">
        <v>83280</v>
      </c>
      <c r="H233" s="180">
        <v>11780000</v>
      </c>
      <c r="I233" s="180">
        <v>11855000</v>
      </c>
      <c r="J233" s="180">
        <v>14206000</v>
      </c>
      <c r="K233" s="389"/>
      <c r="M233" s="255"/>
      <c r="N233" s="241"/>
      <c r="O233" s="80"/>
      <c r="P233" s="80"/>
      <c r="Q233" s="80"/>
      <c r="R233" s="241"/>
      <c r="S233" s="83"/>
    </row>
    <row r="234" spans="1:20" ht="20.25" customHeight="1" x14ac:dyDescent="0.2">
      <c r="A234" s="395" t="s">
        <v>235</v>
      </c>
      <c r="B234" s="2" t="s">
        <v>203</v>
      </c>
      <c r="C234" s="125" t="s">
        <v>25</v>
      </c>
      <c r="D234" s="124" t="s">
        <v>15</v>
      </c>
      <c r="E234" s="131">
        <v>1</v>
      </c>
      <c r="F234" s="131" t="s">
        <v>38</v>
      </c>
      <c r="G234" s="131"/>
      <c r="H234" s="108">
        <f t="shared" ref="H234:J235" si="43">H236+H240+H246</f>
        <v>13577313.709999999</v>
      </c>
      <c r="I234" s="108">
        <f t="shared" si="43"/>
        <v>0</v>
      </c>
      <c r="J234" s="108">
        <f t="shared" si="43"/>
        <v>0</v>
      </c>
      <c r="K234" s="387" t="s">
        <v>328</v>
      </c>
      <c r="M234" s="33">
        <v>0</v>
      </c>
      <c r="N234" s="33">
        <v>0</v>
      </c>
      <c r="O234" s="33">
        <v>16057314.040000001</v>
      </c>
      <c r="P234" s="33">
        <v>25185340.91</v>
      </c>
      <c r="Q234" s="33">
        <v>6308322.4500000002</v>
      </c>
      <c r="R234" s="81">
        <f>M234+N234+O234+P234+H234+I234+J234+Q234</f>
        <v>61128291.110000007</v>
      </c>
      <c r="S234" s="78" t="s">
        <v>127</v>
      </c>
      <c r="T234" s="329" t="s">
        <v>226</v>
      </c>
    </row>
    <row r="235" spans="1:20" ht="21.75" customHeight="1" x14ac:dyDescent="0.2">
      <c r="A235" s="396"/>
      <c r="B235" s="2" t="s">
        <v>152</v>
      </c>
      <c r="C235" s="125" t="s">
        <v>25</v>
      </c>
      <c r="D235" s="124" t="s">
        <v>15</v>
      </c>
      <c r="E235" s="131">
        <v>1</v>
      </c>
      <c r="F235" s="131" t="s">
        <v>38</v>
      </c>
      <c r="G235" s="131"/>
      <c r="H235" s="108">
        <f t="shared" si="43"/>
        <v>13577313.709999999</v>
      </c>
      <c r="I235" s="108">
        <f t="shared" si="43"/>
        <v>0</v>
      </c>
      <c r="J235" s="108">
        <f t="shared" si="43"/>
        <v>0</v>
      </c>
      <c r="K235" s="333"/>
      <c r="M235" s="33"/>
      <c r="N235" s="33"/>
      <c r="O235" s="33"/>
      <c r="P235" s="33"/>
      <c r="Q235" s="33"/>
      <c r="R235" s="81"/>
      <c r="S235" s="78"/>
    </row>
    <row r="236" spans="1:20" ht="59.25" hidden="1" customHeight="1" x14ac:dyDescent="0.2">
      <c r="A236" s="395" t="s">
        <v>150</v>
      </c>
      <c r="B236" s="63" t="s">
        <v>334</v>
      </c>
      <c r="C236" s="125" t="s">
        <v>25</v>
      </c>
      <c r="D236" s="125" t="s">
        <v>15</v>
      </c>
      <c r="E236" s="131">
        <v>1</v>
      </c>
      <c r="F236" s="131" t="s">
        <v>38</v>
      </c>
      <c r="G236" s="131">
        <v>11270</v>
      </c>
      <c r="H236" s="108">
        <f>H237+H238+H239</f>
        <v>0</v>
      </c>
      <c r="I236" s="108">
        <f>I237+I238+I239</f>
        <v>0</v>
      </c>
      <c r="J236" s="108">
        <f>J237+J238+J239</f>
        <v>0</v>
      </c>
      <c r="K236" s="333"/>
      <c r="S236" s="79"/>
    </row>
    <row r="237" spans="1:20" ht="22.5" hidden="1" customHeight="1" x14ac:dyDescent="0.2">
      <c r="A237" s="66"/>
      <c r="B237" s="2" t="s">
        <v>152</v>
      </c>
      <c r="C237" s="125" t="s">
        <v>25</v>
      </c>
      <c r="D237" s="125" t="s">
        <v>15</v>
      </c>
      <c r="E237" s="131">
        <v>1</v>
      </c>
      <c r="F237" s="131" t="s">
        <v>38</v>
      </c>
      <c r="G237" s="131">
        <v>11270</v>
      </c>
      <c r="H237" s="122"/>
      <c r="I237" s="122"/>
      <c r="J237" s="122"/>
      <c r="K237" s="333"/>
      <c r="M237" s="42">
        <v>0</v>
      </c>
      <c r="N237" s="42"/>
      <c r="O237" s="42"/>
      <c r="P237" s="42"/>
      <c r="Q237" s="42"/>
      <c r="R237" s="82"/>
      <c r="S237" s="79" t="s">
        <v>126</v>
      </c>
      <c r="T237" s="84" t="s">
        <v>39</v>
      </c>
    </row>
    <row r="238" spans="1:20" ht="15" hidden="1" customHeight="1" x14ac:dyDescent="0.2">
      <c r="A238" s="68"/>
      <c r="B238" s="252" t="s">
        <v>46</v>
      </c>
      <c r="C238" s="166" t="s">
        <v>14</v>
      </c>
      <c r="D238" s="125" t="s">
        <v>15</v>
      </c>
      <c r="E238" s="131">
        <v>1</v>
      </c>
      <c r="F238" s="131" t="s">
        <v>38</v>
      </c>
      <c r="G238" s="131">
        <v>52430</v>
      </c>
      <c r="H238" s="122">
        <v>0</v>
      </c>
      <c r="I238" s="122">
        <v>0</v>
      </c>
      <c r="J238" s="122">
        <v>0</v>
      </c>
      <c r="K238" s="333"/>
    </row>
    <row r="239" spans="1:20" ht="15" hidden="1" customHeight="1" x14ac:dyDescent="0.2">
      <c r="A239" s="66"/>
      <c r="B239" s="2" t="s">
        <v>47</v>
      </c>
      <c r="C239" s="163" t="s">
        <v>14</v>
      </c>
      <c r="D239" s="125" t="s">
        <v>15</v>
      </c>
      <c r="E239" s="131">
        <v>1</v>
      </c>
      <c r="F239" s="131" t="s">
        <v>38</v>
      </c>
      <c r="G239" s="131">
        <v>52430</v>
      </c>
      <c r="H239" s="122">
        <v>0</v>
      </c>
      <c r="I239" s="122">
        <v>0</v>
      </c>
      <c r="J239" s="122">
        <v>0</v>
      </c>
      <c r="K239" s="333"/>
    </row>
    <row r="240" spans="1:20" ht="53.25" customHeight="1" x14ac:dyDescent="0.2">
      <c r="A240" s="395" t="s">
        <v>236</v>
      </c>
      <c r="B240" s="75" t="s">
        <v>335</v>
      </c>
      <c r="C240" s="125" t="s">
        <v>25</v>
      </c>
      <c r="D240" s="125" t="s">
        <v>15</v>
      </c>
      <c r="E240" s="131">
        <v>1</v>
      </c>
      <c r="F240" s="131" t="s">
        <v>38</v>
      </c>
      <c r="G240" s="131">
        <v>52430</v>
      </c>
      <c r="H240" s="108">
        <f>H241+H242+H243+H244</f>
        <v>10255155.629999999</v>
      </c>
      <c r="I240" s="108">
        <f t="shared" ref="I240:J240" si="44">I241+I242+I243+I244</f>
        <v>0</v>
      </c>
      <c r="J240" s="108">
        <f t="shared" si="44"/>
        <v>0</v>
      </c>
      <c r="K240" s="333"/>
      <c r="M240" s="266"/>
      <c r="N240" s="266"/>
      <c r="O240" s="266"/>
      <c r="P240" s="266"/>
      <c r="Q240" s="268"/>
      <c r="R240" s="274"/>
      <c r="S240" s="277" t="s">
        <v>126</v>
      </c>
      <c r="T240" s="276" t="s">
        <v>129</v>
      </c>
    </row>
    <row r="241" spans="1:20" ht="27" customHeight="1" x14ac:dyDescent="0.3">
      <c r="A241" s="68"/>
      <c r="B241" s="2" t="s">
        <v>261</v>
      </c>
      <c r="C241" s="125" t="s">
        <v>25</v>
      </c>
      <c r="D241" s="125" t="s">
        <v>15</v>
      </c>
      <c r="E241" s="131">
        <v>1</v>
      </c>
      <c r="F241" s="131" t="s">
        <v>38</v>
      </c>
      <c r="G241" s="131">
        <v>52430</v>
      </c>
      <c r="H241" s="108">
        <f>H245</f>
        <v>10255155.629999999</v>
      </c>
      <c r="I241" s="108">
        <f t="shared" ref="I241:J241" si="45">I245</f>
        <v>0</v>
      </c>
      <c r="J241" s="108">
        <f t="shared" si="45"/>
        <v>0</v>
      </c>
      <c r="K241" s="333"/>
      <c r="L241" s="1"/>
      <c r="M241" s="266"/>
      <c r="N241" s="266"/>
      <c r="O241" s="266"/>
      <c r="P241" s="266"/>
      <c r="Q241" s="266"/>
      <c r="R241" s="266"/>
      <c r="S241" s="277" t="s">
        <v>126</v>
      </c>
      <c r="T241" s="276" t="s">
        <v>129</v>
      </c>
    </row>
    <row r="242" spans="1:20" ht="18.75" hidden="1" x14ac:dyDescent="0.3">
      <c r="A242" s="68"/>
      <c r="B242" s="2" t="s">
        <v>46</v>
      </c>
      <c r="C242" s="124" t="s">
        <v>25</v>
      </c>
      <c r="D242" s="124" t="s">
        <v>15</v>
      </c>
      <c r="E242" s="131">
        <v>1</v>
      </c>
      <c r="F242" s="131" t="s">
        <v>38</v>
      </c>
      <c r="G242" s="131">
        <v>52430</v>
      </c>
      <c r="H242" s="122">
        <v>0</v>
      </c>
      <c r="I242" s="180"/>
      <c r="J242" s="122">
        <v>0</v>
      </c>
      <c r="K242" s="333"/>
      <c r="L242" s="1"/>
      <c r="M242" s="1"/>
      <c r="N242" s="1"/>
      <c r="O242" s="1"/>
      <c r="P242" s="1"/>
      <c r="Q242" s="1"/>
      <c r="R242" s="82"/>
      <c r="S242" s="79"/>
      <c r="T242" s="84"/>
    </row>
    <row r="243" spans="1:20" ht="18.75" hidden="1" x14ac:dyDescent="0.3">
      <c r="A243" s="68"/>
      <c r="B243" s="181" t="s">
        <v>47</v>
      </c>
      <c r="C243" s="413" t="s">
        <v>25</v>
      </c>
      <c r="D243" s="413" t="s">
        <v>15</v>
      </c>
      <c r="E243" s="413">
        <v>1</v>
      </c>
      <c r="F243" s="413" t="s">
        <v>38</v>
      </c>
      <c r="G243" s="413">
        <v>11270</v>
      </c>
      <c r="H243" s="122"/>
      <c r="I243" s="180"/>
      <c r="J243" s="122"/>
      <c r="K243" s="333"/>
      <c r="L243" s="1"/>
      <c r="M243" s="1"/>
      <c r="N243" s="1"/>
      <c r="O243" s="1"/>
      <c r="P243" s="1"/>
      <c r="Q243" s="1"/>
      <c r="R243" s="82"/>
      <c r="S243" s="79"/>
      <c r="T243" s="84"/>
    </row>
    <row r="244" spans="1:20" ht="18.75" hidden="1" x14ac:dyDescent="0.3">
      <c r="A244" s="68"/>
      <c r="B244" s="24" t="s">
        <v>47</v>
      </c>
      <c r="C244" s="133" t="s">
        <v>25</v>
      </c>
      <c r="D244" s="133" t="s">
        <v>15</v>
      </c>
      <c r="E244" s="135">
        <v>1</v>
      </c>
      <c r="F244" s="135" t="s">
        <v>38</v>
      </c>
      <c r="G244" s="135">
        <v>52430</v>
      </c>
      <c r="H244" s="330">
        <v>0</v>
      </c>
      <c r="I244" s="224"/>
      <c r="J244" s="330">
        <v>0</v>
      </c>
      <c r="K244" s="333"/>
      <c r="L244" s="178" t="s">
        <v>107</v>
      </c>
      <c r="M244" s="45"/>
      <c r="N244" s="1"/>
      <c r="O244" s="1"/>
      <c r="P244" s="1"/>
      <c r="Q244" s="1"/>
      <c r="R244" s="82"/>
      <c r="S244" s="79"/>
      <c r="T244" s="84"/>
    </row>
    <row r="245" spans="1:20" ht="42.75" customHeight="1" x14ac:dyDescent="0.3">
      <c r="A245" s="66"/>
      <c r="B245" s="2" t="s">
        <v>262</v>
      </c>
      <c r="C245" s="125" t="s">
        <v>25</v>
      </c>
      <c r="D245" s="125" t="s">
        <v>15</v>
      </c>
      <c r="E245" s="131">
        <v>1</v>
      </c>
      <c r="F245" s="131" t="s">
        <v>38</v>
      </c>
      <c r="G245" s="131">
        <v>52430</v>
      </c>
      <c r="H245" s="180">
        <v>10255155.629999999</v>
      </c>
      <c r="I245" s="180"/>
      <c r="J245" s="122"/>
      <c r="K245" s="333"/>
      <c r="L245" s="178"/>
      <c r="M245" s="45"/>
      <c r="N245" s="1"/>
      <c r="O245" s="1"/>
      <c r="P245" s="1"/>
      <c r="Q245" s="1"/>
      <c r="R245" s="82"/>
      <c r="S245" s="79"/>
      <c r="T245" s="84"/>
    </row>
    <row r="246" spans="1:20" ht="52.5" customHeight="1" x14ac:dyDescent="0.3">
      <c r="A246" s="394" t="s">
        <v>237</v>
      </c>
      <c r="B246" s="328" t="s">
        <v>336</v>
      </c>
      <c r="C246" s="413" t="s">
        <v>25</v>
      </c>
      <c r="D246" s="413" t="s">
        <v>15</v>
      </c>
      <c r="E246" s="413">
        <v>1</v>
      </c>
      <c r="F246" s="413" t="s">
        <v>38</v>
      </c>
      <c r="G246" s="413" t="s">
        <v>202</v>
      </c>
      <c r="H246" s="108">
        <f>H247+H254</f>
        <v>3322158.0800000005</v>
      </c>
      <c r="I246" s="108">
        <f>I247+I254</f>
        <v>0</v>
      </c>
      <c r="J246" s="108">
        <f>J247+J254</f>
        <v>0</v>
      </c>
      <c r="K246" s="333"/>
      <c r="L246" s="178"/>
      <c r="M246" s="45"/>
      <c r="N246" s="1"/>
      <c r="O246" s="1"/>
      <c r="P246" s="1"/>
      <c r="Q246" s="1"/>
      <c r="R246" s="82"/>
      <c r="S246" s="79"/>
      <c r="T246" s="84"/>
    </row>
    <row r="247" spans="1:20" ht="30" customHeight="1" x14ac:dyDescent="0.3">
      <c r="A247" s="68"/>
      <c r="B247" s="2" t="s">
        <v>252</v>
      </c>
      <c r="C247" s="413" t="s">
        <v>25</v>
      </c>
      <c r="D247" s="413" t="s">
        <v>15</v>
      </c>
      <c r="E247" s="413">
        <v>1</v>
      </c>
      <c r="F247" s="413" t="s">
        <v>38</v>
      </c>
      <c r="G247" s="131" t="s">
        <v>202</v>
      </c>
      <c r="H247" s="108">
        <f>H248</f>
        <v>3322158.0800000005</v>
      </c>
      <c r="I247" s="108">
        <f t="shared" ref="I247:J247" si="46">I248</f>
        <v>0</v>
      </c>
      <c r="J247" s="108">
        <f t="shared" si="46"/>
        <v>0</v>
      </c>
      <c r="K247" s="333"/>
      <c r="L247" s="1"/>
      <c r="M247" s="45"/>
      <c r="N247" s="1"/>
      <c r="O247" s="1"/>
      <c r="P247" s="1"/>
      <c r="Q247" s="1"/>
      <c r="R247" s="82"/>
      <c r="S247" s="79"/>
      <c r="T247" s="84"/>
    </row>
    <row r="248" spans="1:20" ht="39.75" customHeight="1" x14ac:dyDescent="0.3">
      <c r="A248" s="66"/>
      <c r="B248" s="2" t="s">
        <v>263</v>
      </c>
      <c r="C248" s="413" t="s">
        <v>25</v>
      </c>
      <c r="D248" s="413" t="s">
        <v>15</v>
      </c>
      <c r="E248" s="413">
        <v>1</v>
      </c>
      <c r="F248" s="413" t="s">
        <v>38</v>
      </c>
      <c r="G248" s="131" t="s">
        <v>202</v>
      </c>
      <c r="H248" s="122">
        <v>3322158.0800000005</v>
      </c>
      <c r="I248" s="122"/>
      <c r="J248" s="122"/>
      <c r="K248" s="334"/>
      <c r="L248" s="1"/>
      <c r="M248" s="45"/>
      <c r="N248" s="1"/>
      <c r="O248" s="1"/>
      <c r="P248" s="1"/>
      <c r="Q248" s="1"/>
      <c r="R248" s="82"/>
      <c r="S248" s="79"/>
      <c r="T248" s="84"/>
    </row>
    <row r="249" spans="1:20" ht="42.75" customHeight="1" x14ac:dyDescent="0.3">
      <c r="A249" s="456">
        <v>35</v>
      </c>
      <c r="B249" s="456"/>
      <c r="C249" s="456"/>
      <c r="D249" s="456"/>
      <c r="E249" s="456"/>
      <c r="F249" s="456"/>
      <c r="G249" s="456"/>
      <c r="H249" s="456"/>
      <c r="I249" s="456"/>
      <c r="J249" s="456"/>
      <c r="K249" s="456"/>
      <c r="L249" s="1"/>
      <c r="M249" s="45"/>
      <c r="N249" s="1"/>
      <c r="O249" s="1"/>
      <c r="P249" s="1"/>
      <c r="Q249" s="1"/>
      <c r="R249" s="82"/>
      <c r="S249" s="79"/>
      <c r="T249" s="84"/>
    </row>
    <row r="250" spans="1:20" ht="33.75" customHeight="1" x14ac:dyDescent="0.3">
      <c r="A250" s="395" t="s">
        <v>242</v>
      </c>
      <c r="B250" s="24" t="s">
        <v>243</v>
      </c>
      <c r="C250" s="133" t="s">
        <v>14</v>
      </c>
      <c r="D250" s="133" t="s">
        <v>15</v>
      </c>
      <c r="E250" s="135">
        <v>2</v>
      </c>
      <c r="F250" s="135">
        <v>15</v>
      </c>
      <c r="G250" s="135"/>
      <c r="H250" s="374">
        <f>H251</f>
        <v>32377966</v>
      </c>
      <c r="I250" s="374">
        <f t="shared" ref="I250:J250" si="47">I251</f>
        <v>32377966</v>
      </c>
      <c r="J250" s="374">
        <f t="shared" si="47"/>
        <v>32377966</v>
      </c>
      <c r="K250" s="387">
        <v>86</v>
      </c>
      <c r="L250" s="1"/>
      <c r="M250" s="33">
        <v>0</v>
      </c>
      <c r="N250" s="33">
        <v>0</v>
      </c>
      <c r="O250" s="33">
        <v>0</v>
      </c>
      <c r="P250" s="33">
        <v>0</v>
      </c>
      <c r="Q250" s="33">
        <v>0</v>
      </c>
      <c r="R250" s="81">
        <f>M250+N250+O250+P250+H250+I250+J250+Q250</f>
        <v>97133898</v>
      </c>
      <c r="S250" s="307" t="s">
        <v>127</v>
      </c>
      <c r="T250" s="329" t="s">
        <v>251</v>
      </c>
    </row>
    <row r="251" spans="1:20" ht="108.75" customHeight="1" x14ac:dyDescent="0.3">
      <c r="A251" s="450" t="s">
        <v>244</v>
      </c>
      <c r="B251" s="288" t="s">
        <v>337</v>
      </c>
      <c r="C251" s="363" t="s">
        <v>14</v>
      </c>
      <c r="D251" s="363" t="s">
        <v>15</v>
      </c>
      <c r="E251" s="326">
        <v>2</v>
      </c>
      <c r="F251" s="327" t="s">
        <v>245</v>
      </c>
      <c r="G251" s="326">
        <v>12510</v>
      </c>
      <c r="H251" s="108">
        <f>H252</f>
        <v>32377966</v>
      </c>
      <c r="I251" s="108">
        <f>I252</f>
        <v>32377966</v>
      </c>
      <c r="J251" s="108">
        <f>J252</f>
        <v>32377966</v>
      </c>
      <c r="K251" s="333"/>
      <c r="L251" s="1"/>
      <c r="M251" s="45"/>
      <c r="N251" s="1"/>
      <c r="O251" s="1"/>
      <c r="P251" s="1"/>
      <c r="Q251" s="1"/>
      <c r="R251" s="82"/>
      <c r="S251" s="79"/>
      <c r="T251" s="84"/>
    </row>
    <row r="252" spans="1:20" ht="42.75" customHeight="1" x14ac:dyDescent="0.3">
      <c r="A252" s="451"/>
      <c r="B252" s="63" t="s">
        <v>152</v>
      </c>
      <c r="C252" s="363" t="s">
        <v>14</v>
      </c>
      <c r="D252" s="363" t="s">
        <v>15</v>
      </c>
      <c r="E252" s="326">
        <v>2</v>
      </c>
      <c r="F252" s="327" t="s">
        <v>245</v>
      </c>
      <c r="G252" s="326">
        <v>12510</v>
      </c>
      <c r="H252" s="109">
        <v>32377966</v>
      </c>
      <c r="I252" s="109">
        <v>32377966</v>
      </c>
      <c r="J252" s="109">
        <v>32377966</v>
      </c>
      <c r="K252" s="334"/>
      <c r="L252" s="1" t="s">
        <v>107</v>
      </c>
      <c r="M252" s="45"/>
      <c r="N252" s="1"/>
      <c r="O252" s="1"/>
      <c r="P252" s="1"/>
      <c r="Q252" s="1"/>
      <c r="R252" s="82"/>
      <c r="S252" s="79"/>
      <c r="T252" s="84"/>
    </row>
    <row r="253" spans="1:20" ht="32.25" customHeight="1" x14ac:dyDescent="0.3">
      <c r="A253" s="193"/>
      <c r="B253" s="310"/>
      <c r="C253" s="311"/>
      <c r="D253" s="311"/>
      <c r="E253" s="311"/>
      <c r="F253" s="311"/>
      <c r="G253" s="244"/>
      <c r="H253" s="245"/>
      <c r="I253" s="245"/>
      <c r="J253" s="245"/>
      <c r="K253" s="246"/>
      <c r="L253" s="1"/>
      <c r="M253" s="45"/>
      <c r="N253" s="1"/>
      <c r="O253" s="1"/>
      <c r="P253" s="1"/>
      <c r="Q253" s="1"/>
      <c r="R253" s="82"/>
      <c r="S253" s="79"/>
      <c r="T253" s="84"/>
    </row>
    <row r="254" spans="1:20" ht="36" customHeight="1" x14ac:dyDescent="0.3">
      <c r="A254" s="193"/>
      <c r="B254" s="242"/>
      <c r="C254" s="243"/>
      <c r="D254" s="243"/>
      <c r="E254" s="244"/>
      <c r="F254" s="244"/>
      <c r="G254" s="244"/>
      <c r="H254" s="245"/>
      <c r="I254" s="299"/>
      <c r="J254" s="245"/>
      <c r="K254" s="246"/>
      <c r="L254" s="178"/>
      <c r="M254" s="45"/>
      <c r="N254" s="1"/>
      <c r="O254" s="1"/>
      <c r="P254" s="1"/>
      <c r="Q254" s="1"/>
      <c r="R254" s="82"/>
      <c r="S254" s="79"/>
      <c r="T254" s="84"/>
    </row>
    <row r="255" spans="1:20" ht="12" customHeight="1" x14ac:dyDescent="0.2">
      <c r="A255" s="43"/>
      <c r="B255" s="7"/>
      <c r="C255" s="8"/>
      <c r="D255" s="8"/>
      <c r="E255" s="8"/>
      <c r="F255" s="8"/>
      <c r="G255" s="8"/>
      <c r="H255" s="193"/>
      <c r="I255" s="193"/>
      <c r="J255" s="193"/>
      <c r="K255" s="193"/>
    </row>
    <row r="256" spans="1:20" ht="21" customHeight="1" x14ac:dyDescent="0.35">
      <c r="A256" s="220"/>
      <c r="B256" s="222" t="s">
        <v>151</v>
      </c>
      <c r="C256" s="223"/>
      <c r="D256" s="223"/>
      <c r="E256" s="223"/>
      <c r="F256" s="223"/>
      <c r="G256" s="223"/>
      <c r="H256" s="223"/>
      <c r="I256" s="223"/>
      <c r="J256" s="210"/>
      <c r="K256" s="210"/>
      <c r="M256" s="235" t="s">
        <v>277</v>
      </c>
      <c r="P256" s="228"/>
      <c r="Q256" s="357"/>
    </row>
    <row r="257" spans="1:19" ht="21" customHeight="1" x14ac:dyDescent="0.35">
      <c r="A257" s="220"/>
      <c r="B257" s="222" t="s">
        <v>21</v>
      </c>
      <c r="C257" s="223"/>
      <c r="D257" s="223"/>
      <c r="E257" s="223"/>
      <c r="F257" s="223"/>
      <c r="G257" s="223"/>
      <c r="H257" s="223"/>
      <c r="I257" s="223"/>
      <c r="J257" s="210"/>
      <c r="K257" s="210"/>
      <c r="M257" s="18" t="s">
        <v>124</v>
      </c>
      <c r="N257" s="18" t="s">
        <v>125</v>
      </c>
      <c r="O257" s="18" t="s">
        <v>135</v>
      </c>
      <c r="P257" s="279" t="s">
        <v>29</v>
      </c>
      <c r="Q257" s="356" t="s">
        <v>247</v>
      </c>
      <c r="R257" s="312" t="s">
        <v>136</v>
      </c>
    </row>
    <row r="258" spans="1:19" ht="21" customHeight="1" x14ac:dyDescent="0.35">
      <c r="A258" s="220"/>
      <c r="B258" s="222" t="s">
        <v>22</v>
      </c>
      <c r="C258" s="223"/>
      <c r="D258" s="223"/>
      <c r="E258" s="223"/>
      <c r="F258" s="223"/>
      <c r="G258" s="223"/>
      <c r="H258" s="239"/>
      <c r="I258" s="239" t="s">
        <v>145</v>
      </c>
      <c r="J258" s="211"/>
      <c r="K258" s="210"/>
      <c r="M258" s="33">
        <f>M43+M234</f>
        <v>55955038.799999997</v>
      </c>
      <c r="N258" s="33">
        <f>N43+N234</f>
        <v>111766736.13</v>
      </c>
      <c r="O258" s="33">
        <f>O43+O234</f>
        <v>140794593.03</v>
      </c>
      <c r="P258" s="33">
        <f>P43+P234</f>
        <v>795782812.69999993</v>
      </c>
      <c r="Q258" s="33">
        <f>Q43+Q234</f>
        <v>866761013.09000003</v>
      </c>
      <c r="R258" s="206">
        <f>R65+R43+R54+R124+R225+R234+R250</f>
        <v>4502712395.6899996</v>
      </c>
      <c r="S258" s="78" t="s">
        <v>127</v>
      </c>
    </row>
    <row r="259" spans="1:19" ht="27.75" customHeight="1" x14ac:dyDescent="0.35">
      <c r="A259" s="43"/>
      <c r="B259" s="209"/>
      <c r="C259" s="210"/>
      <c r="D259" s="210"/>
      <c r="E259" s="210"/>
      <c r="F259" s="210"/>
      <c r="G259" s="210"/>
      <c r="H259" s="209"/>
      <c r="I259" s="209"/>
      <c r="J259" s="209"/>
      <c r="K259" s="210"/>
      <c r="M259" s="266"/>
      <c r="N259" s="266"/>
      <c r="O259" s="266"/>
      <c r="P259" s="266"/>
      <c r="Q259" s="268"/>
      <c r="R259" s="274"/>
      <c r="S259" s="277" t="s">
        <v>130</v>
      </c>
    </row>
    <row r="260" spans="1:19" s="43" customFormat="1" ht="21" customHeight="1" x14ac:dyDescent="0.35">
      <c r="A260" s="220"/>
      <c r="B260" s="222" t="s">
        <v>293</v>
      </c>
      <c r="C260" s="223"/>
      <c r="D260" s="223"/>
      <c r="E260" s="223"/>
      <c r="F260" s="223"/>
      <c r="G260" s="223"/>
      <c r="H260" s="222"/>
      <c r="I260" s="222"/>
      <c r="J260" s="209"/>
      <c r="K260" s="210"/>
    </row>
    <row r="261" spans="1:19" s="43" customFormat="1" ht="21" customHeight="1" x14ac:dyDescent="0.35">
      <c r="A261" s="220"/>
      <c r="B261" s="222" t="s">
        <v>6</v>
      </c>
      <c r="C261" s="223"/>
      <c r="D261" s="223"/>
      <c r="E261" s="223"/>
      <c r="F261" s="223"/>
      <c r="G261" s="223"/>
      <c r="H261" s="239"/>
      <c r="I261" s="239" t="s">
        <v>294</v>
      </c>
      <c r="J261" s="212"/>
      <c r="K261" s="210"/>
      <c r="M261" s="18" t="s">
        <v>200</v>
      </c>
      <c r="N261" s="18" t="s">
        <v>134</v>
      </c>
      <c r="O261" s="18" t="s">
        <v>195</v>
      </c>
      <c r="P261" s="18"/>
      <c r="Q261" s="292"/>
      <c r="R261" s="92"/>
    </row>
    <row r="262" spans="1:19" ht="20.100000000000001" customHeight="1" x14ac:dyDescent="0.35">
      <c r="A262" s="43"/>
      <c r="B262" s="209"/>
      <c r="C262" s="210"/>
      <c r="D262" s="210"/>
      <c r="E262" s="210"/>
      <c r="F262" s="210"/>
      <c r="G262" s="210"/>
      <c r="H262" s="209"/>
      <c r="I262" s="209"/>
      <c r="J262" s="209"/>
      <c r="K262" s="210"/>
      <c r="M262" s="92">
        <f>H234+H43+H54+H65+H124+H225+H250</f>
        <v>2168594873.0300002</v>
      </c>
      <c r="N262" s="92">
        <f>I234+I43+I54+I65+I124+I225+I250</f>
        <v>204590754.33000001</v>
      </c>
      <c r="O262" s="92">
        <f>J234+J43+J54+J65+J124+J225+J250</f>
        <v>158466574.58000001</v>
      </c>
      <c r="P262" s="92"/>
      <c r="Q262" s="92"/>
      <c r="R262" s="313">
        <f>M258+N258+O258+P258+Q258+M262+N262+O262</f>
        <v>4502712395.6900005</v>
      </c>
      <c r="S262" s="234" t="s">
        <v>131</v>
      </c>
    </row>
    <row r="263" spans="1:19" ht="21" customHeight="1" x14ac:dyDescent="0.35">
      <c r="A263" s="43"/>
      <c r="B263" s="222" t="s">
        <v>185</v>
      </c>
      <c r="C263" s="491"/>
      <c r="D263" s="491"/>
      <c r="E263" s="491"/>
      <c r="F263" s="491"/>
      <c r="G263" s="491"/>
      <c r="H263" s="213"/>
      <c r="I263" s="209"/>
      <c r="J263" s="209"/>
      <c r="K263" s="210"/>
      <c r="M263" s="266"/>
      <c r="N263" s="266"/>
      <c r="O263" s="266"/>
      <c r="P263" s="266"/>
      <c r="Q263" s="266"/>
      <c r="R263" s="266"/>
      <c r="S263" s="234" t="s">
        <v>132</v>
      </c>
    </row>
    <row r="264" spans="1:19" ht="21" customHeight="1" x14ac:dyDescent="0.35">
      <c r="A264" s="43"/>
      <c r="B264" s="213" t="s">
        <v>30</v>
      </c>
      <c r="C264" s="213"/>
      <c r="D264" s="213"/>
      <c r="E264" s="213"/>
      <c r="F264" s="213"/>
      <c r="G264" s="213"/>
      <c r="H264" s="212"/>
      <c r="I264" s="212" t="s">
        <v>246</v>
      </c>
      <c r="J264" s="212"/>
      <c r="K264" s="210"/>
    </row>
    <row r="265" spans="1:19" x14ac:dyDescent="0.2">
      <c r="A265" s="43"/>
      <c r="B265" s="43"/>
      <c r="C265" s="43"/>
      <c r="D265" s="43"/>
      <c r="E265" s="43"/>
      <c r="F265" s="43"/>
      <c r="G265" s="43"/>
      <c r="H265" s="189"/>
      <c r="I265" s="43"/>
      <c r="J265" s="43"/>
      <c r="K265" s="43"/>
    </row>
    <row r="266" spans="1:19" x14ac:dyDescent="0.2">
      <c r="A266" s="43"/>
      <c r="B266" s="43"/>
      <c r="C266" s="43"/>
      <c r="D266" s="43"/>
      <c r="E266" s="43"/>
      <c r="F266" s="43"/>
      <c r="G266" s="43"/>
      <c r="H266" s="492"/>
      <c r="I266" s="492"/>
      <c r="J266" s="492"/>
      <c r="K266" s="43"/>
    </row>
    <row r="267" spans="1:19" ht="12.75" customHeight="1" x14ac:dyDescent="0.2">
      <c r="A267" s="43"/>
      <c r="B267" s="193"/>
      <c r="C267" s="43"/>
      <c r="D267" s="8"/>
      <c r="E267" s="8"/>
      <c r="F267" s="8"/>
      <c r="G267" s="8"/>
      <c r="H267" s="189"/>
      <c r="I267" s="189"/>
      <c r="J267" s="189"/>
      <c r="K267" s="43"/>
    </row>
    <row r="268" spans="1:19" ht="19.5" customHeight="1" x14ac:dyDescent="0.2">
      <c r="A268" s="43"/>
      <c r="B268" s="193"/>
      <c r="C268" s="43"/>
      <c r="D268" s="8"/>
      <c r="E268" s="8"/>
      <c r="F268" s="8"/>
      <c r="G268" s="8"/>
      <c r="H268" s="373"/>
      <c r="I268" s="373"/>
      <c r="J268" s="373"/>
      <c r="K268" s="43"/>
    </row>
    <row r="269" spans="1:19" ht="18" customHeight="1" x14ac:dyDescent="0.2">
      <c r="A269" s="43"/>
      <c r="B269" s="493"/>
      <c r="C269" s="8"/>
      <c r="D269" s="8"/>
      <c r="E269" s="8"/>
      <c r="F269" s="8"/>
      <c r="G269" s="8"/>
      <c r="H269" s="194"/>
      <c r="I269" s="194"/>
      <c r="J269" s="194"/>
      <c r="K269" s="43"/>
    </row>
    <row r="270" spans="1:19" ht="15.75" customHeight="1" x14ac:dyDescent="0.2">
      <c r="B270" s="196"/>
      <c r="C270" s="197"/>
      <c r="D270" s="197"/>
      <c r="E270" s="197"/>
      <c r="F270" s="197"/>
      <c r="G270" s="197"/>
      <c r="H270" s="198"/>
      <c r="I270" s="198"/>
      <c r="J270" s="198"/>
      <c r="K270" s="177"/>
    </row>
    <row r="271" spans="1:19" x14ac:dyDescent="0.2">
      <c r="B271" s="196"/>
      <c r="C271" s="197"/>
      <c r="D271" s="197"/>
      <c r="E271" s="197"/>
      <c r="F271" s="197"/>
      <c r="G271" s="197"/>
      <c r="H271" s="198"/>
      <c r="I271" s="198"/>
      <c r="J271" s="198"/>
      <c r="K271" s="177"/>
    </row>
    <row r="272" spans="1:19" x14ac:dyDescent="0.2">
      <c r="B272" s="196"/>
      <c r="C272" s="197"/>
      <c r="D272" s="197"/>
      <c r="E272" s="197"/>
      <c r="F272" s="197"/>
      <c r="G272" s="197"/>
      <c r="H272" s="198"/>
      <c r="I272" s="198"/>
      <c r="J272" s="198"/>
      <c r="K272" s="177"/>
    </row>
    <row r="273" spans="2:11" x14ac:dyDescent="0.2">
      <c r="B273" s="196"/>
      <c r="C273" s="197"/>
      <c r="D273" s="197"/>
      <c r="E273" s="197"/>
      <c r="F273" s="199"/>
      <c r="G273" s="200"/>
      <c r="H273" s="198"/>
      <c r="I273" s="198"/>
      <c r="J273" s="198"/>
      <c r="K273" s="177"/>
    </row>
    <row r="274" spans="2:11" x14ac:dyDescent="0.2">
      <c r="B274" s="196"/>
      <c r="C274" s="201"/>
      <c r="D274" s="201"/>
      <c r="E274" s="201"/>
      <c r="F274" s="199"/>
      <c r="G274" s="200"/>
      <c r="H274" s="198"/>
      <c r="I274" s="198"/>
      <c r="J274" s="198"/>
      <c r="K274" s="177"/>
    </row>
    <row r="275" spans="2:11" x14ac:dyDescent="0.2">
      <c r="B275" s="196"/>
      <c r="C275" s="197"/>
      <c r="D275" s="197"/>
      <c r="E275" s="197"/>
      <c r="F275" s="202"/>
      <c r="G275" s="203"/>
      <c r="H275" s="198"/>
      <c r="I275" s="198"/>
      <c r="J275" s="198"/>
      <c r="K275" s="177"/>
    </row>
    <row r="276" spans="2:11" x14ac:dyDescent="0.2">
      <c r="B276" s="204"/>
      <c r="C276" s="197"/>
      <c r="D276" s="197"/>
      <c r="E276" s="197"/>
      <c r="F276" s="199"/>
      <c r="G276" s="200"/>
      <c r="H276" s="198"/>
      <c r="I276" s="198"/>
      <c r="J276" s="198"/>
      <c r="K276" s="177"/>
    </row>
    <row r="277" spans="2:11" x14ac:dyDescent="0.2">
      <c r="B277" s="204"/>
      <c r="C277" s="197"/>
      <c r="D277" s="197"/>
      <c r="E277" s="197"/>
      <c r="F277" s="199"/>
      <c r="G277" s="200"/>
      <c r="H277" s="198"/>
      <c r="I277" s="198"/>
      <c r="J277" s="198"/>
      <c r="K277" s="177"/>
    </row>
    <row r="278" spans="2:11" x14ac:dyDescent="0.2">
      <c r="B278" s="204"/>
      <c r="C278" s="197"/>
      <c r="D278" s="197"/>
      <c r="E278" s="197"/>
      <c r="F278" s="199"/>
      <c r="G278" s="200"/>
      <c r="H278" s="198"/>
      <c r="I278" s="198"/>
      <c r="J278" s="198"/>
      <c r="K278" s="177"/>
    </row>
    <row r="279" spans="2:11" ht="15.75" customHeight="1" x14ac:dyDescent="0.2">
      <c r="B279" s="204"/>
      <c r="C279" s="197"/>
      <c r="D279" s="197"/>
      <c r="E279" s="197"/>
      <c r="F279" s="199"/>
      <c r="G279" s="200"/>
      <c r="H279" s="198"/>
      <c r="I279" s="198"/>
      <c r="J279" s="198"/>
      <c r="K279" s="177"/>
    </row>
    <row r="280" spans="2:11" ht="15.75" customHeight="1" x14ac:dyDescent="0.2">
      <c r="B280" s="204"/>
      <c r="C280" s="197"/>
      <c r="D280" s="197"/>
      <c r="E280" s="197"/>
      <c r="F280" s="199"/>
      <c r="G280" s="200"/>
      <c r="H280" s="198"/>
      <c r="I280" s="198"/>
      <c r="J280" s="198"/>
      <c r="K280" s="177"/>
    </row>
    <row r="281" spans="2:11" x14ac:dyDescent="0.2">
      <c r="B281" s="204"/>
      <c r="C281" s="205"/>
      <c r="D281" s="205"/>
      <c r="E281" s="205"/>
      <c r="F281" s="199"/>
      <c r="G281" s="200"/>
      <c r="H281" s="198"/>
      <c r="I281" s="198"/>
      <c r="J281" s="198"/>
      <c r="K281" s="177"/>
    </row>
    <row r="282" spans="2:11" x14ac:dyDescent="0.2">
      <c r="B282" s="204"/>
      <c r="C282" s="197"/>
      <c r="D282" s="197"/>
      <c r="E282" s="197"/>
      <c r="F282" s="199"/>
      <c r="G282" s="200"/>
      <c r="H282" s="198"/>
      <c r="I282" s="198"/>
      <c r="J282" s="198"/>
      <c r="K282" s="177"/>
    </row>
    <row r="283" spans="2:11" x14ac:dyDescent="0.2">
      <c r="B283" s="193"/>
      <c r="C283" s="9"/>
      <c r="D283" s="9"/>
      <c r="E283" s="9"/>
      <c r="F283" s="184"/>
      <c r="G283" s="190"/>
      <c r="H283" s="97"/>
      <c r="I283" s="189"/>
      <c r="J283" s="189"/>
      <c r="K283" s="177"/>
    </row>
    <row r="284" spans="2:11" x14ac:dyDescent="0.2">
      <c r="B284" s="193"/>
      <c r="C284" s="8"/>
      <c r="D284" s="8"/>
      <c r="E284" s="8"/>
      <c r="F284" s="183"/>
      <c r="G284" s="191"/>
      <c r="H284" s="97"/>
      <c r="I284" s="189"/>
      <c r="J284" s="189"/>
      <c r="K284" s="177"/>
    </row>
    <row r="285" spans="2:11" x14ac:dyDescent="0.2">
      <c r="B285" s="193"/>
      <c r="C285" s="5"/>
      <c r="D285" s="5"/>
      <c r="E285" s="5"/>
      <c r="F285" s="185"/>
      <c r="G285" s="192"/>
      <c r="H285" s="97"/>
      <c r="I285" s="189"/>
      <c r="J285" s="189"/>
      <c r="K285" s="177"/>
    </row>
    <row r="286" spans="2:11" x14ac:dyDescent="0.2">
      <c r="B286" s="43"/>
      <c r="F286" s="186"/>
      <c r="G286" s="182"/>
      <c r="H286" s="97"/>
      <c r="I286" s="189"/>
      <c r="J286" s="189"/>
      <c r="K286" s="177"/>
    </row>
    <row r="287" spans="2:11" x14ac:dyDescent="0.2">
      <c r="B287" s="43"/>
      <c r="F287" s="186"/>
      <c r="G287" s="182"/>
      <c r="H287" s="97"/>
      <c r="I287" s="189"/>
      <c r="J287" s="189"/>
      <c r="K287" s="177"/>
    </row>
    <row r="288" spans="2:11" x14ac:dyDescent="0.2">
      <c r="F288" s="186"/>
      <c r="G288" s="182"/>
      <c r="H288" s="97"/>
      <c r="I288" s="189"/>
      <c r="J288" s="189"/>
      <c r="K288" s="177"/>
    </row>
    <row r="289" spans="6:11" x14ac:dyDescent="0.2">
      <c r="F289" s="187"/>
      <c r="G289" s="182"/>
      <c r="H289" s="97"/>
      <c r="I289" s="189"/>
      <c r="J289" s="189"/>
      <c r="K289" s="177"/>
    </row>
    <row r="290" spans="6:11" x14ac:dyDescent="0.2">
      <c r="F290" s="188"/>
      <c r="G290" s="182"/>
      <c r="H290" s="97"/>
      <c r="I290" s="189"/>
      <c r="J290" s="189"/>
      <c r="K290" s="177"/>
    </row>
    <row r="291" spans="6:11" x14ac:dyDescent="0.2">
      <c r="F291" s="188"/>
      <c r="G291" s="182"/>
      <c r="H291" s="97"/>
      <c r="I291" s="189"/>
      <c r="J291" s="189"/>
      <c r="K291" s="177"/>
    </row>
    <row r="292" spans="6:11" x14ac:dyDescent="0.2">
      <c r="F292" s="188"/>
      <c r="G292" s="182"/>
      <c r="K292" s="177"/>
    </row>
    <row r="293" spans="6:11" x14ac:dyDescent="0.2">
      <c r="F293" s="182"/>
      <c r="G293" s="182"/>
      <c r="K293" s="177"/>
    </row>
    <row r="294" spans="6:11" x14ac:dyDescent="0.2">
      <c r="F294" s="182"/>
      <c r="G294" s="182"/>
      <c r="K294" s="177"/>
    </row>
    <row r="295" spans="6:11" x14ac:dyDescent="0.2">
      <c r="F295" s="182"/>
      <c r="G295" s="182"/>
      <c r="K295" s="177"/>
    </row>
    <row r="296" spans="6:11" x14ac:dyDescent="0.2">
      <c r="F296" s="182"/>
      <c r="G296" s="182"/>
      <c r="K296" s="177"/>
    </row>
    <row r="297" spans="6:11" x14ac:dyDescent="0.2">
      <c r="K297" s="177"/>
    </row>
    <row r="298" spans="6:11" x14ac:dyDescent="0.2">
      <c r="K298" s="177"/>
    </row>
    <row r="299" spans="6:11" x14ac:dyDescent="0.2">
      <c r="K299" s="177"/>
    </row>
    <row r="300" spans="6:11" x14ac:dyDescent="0.2">
      <c r="K300" s="177"/>
    </row>
    <row r="301" spans="6:11" x14ac:dyDescent="0.2">
      <c r="K301" s="177"/>
    </row>
    <row r="302" spans="6:11" x14ac:dyDescent="0.2">
      <c r="K302" s="177"/>
    </row>
    <row r="303" spans="6:11" x14ac:dyDescent="0.2">
      <c r="K303" s="177"/>
    </row>
    <row r="304" spans="6:11" x14ac:dyDescent="0.2">
      <c r="K304" s="177"/>
    </row>
    <row r="305" spans="11:11" x14ac:dyDescent="0.2">
      <c r="K305" s="177"/>
    </row>
    <row r="306" spans="11:11" x14ac:dyDescent="0.2">
      <c r="K306" s="177"/>
    </row>
    <row r="307" spans="11:11" x14ac:dyDescent="0.2">
      <c r="K307" s="177"/>
    </row>
    <row r="308" spans="11:11" x14ac:dyDescent="0.2">
      <c r="K308" s="177"/>
    </row>
    <row r="309" spans="11:11" x14ac:dyDescent="0.2">
      <c r="K309" s="177"/>
    </row>
    <row r="310" spans="11:11" x14ac:dyDescent="0.2">
      <c r="K310" s="177"/>
    </row>
    <row r="311" spans="11:11" x14ac:dyDescent="0.2">
      <c r="K311" s="177"/>
    </row>
    <row r="312" spans="11:11" x14ac:dyDescent="0.2">
      <c r="K312" s="177"/>
    </row>
    <row r="313" spans="11:11" x14ac:dyDescent="0.2">
      <c r="K313" s="177"/>
    </row>
    <row r="314" spans="11:11" x14ac:dyDescent="0.2">
      <c r="K314" s="177"/>
    </row>
    <row r="315" spans="11:11" x14ac:dyDescent="0.2">
      <c r="K315" s="177"/>
    </row>
    <row r="316" spans="11:11" x14ac:dyDescent="0.2">
      <c r="K316" s="177"/>
    </row>
    <row r="317" spans="11:11" x14ac:dyDescent="0.2">
      <c r="K317" s="177"/>
    </row>
    <row r="318" spans="11:11" x14ac:dyDescent="0.2">
      <c r="K318" s="177"/>
    </row>
    <row r="319" spans="11:11" x14ac:dyDescent="0.2">
      <c r="K319" s="177"/>
    </row>
    <row r="320" spans="11:11" x14ac:dyDescent="0.2">
      <c r="K320" s="177"/>
    </row>
    <row r="321" spans="11:11" x14ac:dyDescent="0.2">
      <c r="K321" s="177"/>
    </row>
    <row r="322" spans="11:11" x14ac:dyDescent="0.2">
      <c r="K322" s="177"/>
    </row>
    <row r="323" spans="11:11" x14ac:dyDescent="0.2">
      <c r="K323" s="177"/>
    </row>
  </sheetData>
  <mergeCells count="71">
    <mergeCell ref="M18:R18"/>
    <mergeCell ref="K225:K228"/>
    <mergeCell ref="A110:A112"/>
    <mergeCell ref="A100:A101"/>
    <mergeCell ref="A108:A109"/>
    <mergeCell ref="A49:A52"/>
    <mergeCell ref="A55:A60"/>
    <mergeCell ref="A91:A92"/>
    <mergeCell ref="A94:A96"/>
    <mergeCell ref="A85:A86"/>
    <mergeCell ref="A31:A32"/>
    <mergeCell ref="A33:A34"/>
    <mergeCell ref="K40:K42"/>
    <mergeCell ref="A28:A29"/>
    <mergeCell ref="A183:A184"/>
    <mergeCell ref="A181:A182"/>
    <mergeCell ref="M39:R39"/>
    <mergeCell ref="A84:K84"/>
    <mergeCell ref="A122:K122"/>
    <mergeCell ref="A147:K147"/>
    <mergeCell ref="A172:A173"/>
    <mergeCell ref="K157:K158"/>
    <mergeCell ref="K143:K144"/>
    <mergeCell ref="A157:A158"/>
    <mergeCell ref="M47:R47"/>
    <mergeCell ref="M117:R117"/>
    <mergeCell ref="K132:K133"/>
    <mergeCell ref="K94:K96"/>
    <mergeCell ref="A48:K48"/>
    <mergeCell ref="A70:K70"/>
    <mergeCell ref="A251:A252"/>
    <mergeCell ref="A205:A207"/>
    <mergeCell ref="A185:A186"/>
    <mergeCell ref="K185:K186"/>
    <mergeCell ref="K205:K207"/>
    <mergeCell ref="A216:K216"/>
    <mergeCell ref="A249:K249"/>
    <mergeCell ref="A214:A215"/>
    <mergeCell ref="K214:K215"/>
    <mergeCell ref="K28:K29"/>
    <mergeCell ref="K33:K34"/>
    <mergeCell ref="A38:A39"/>
    <mergeCell ref="A30:K30"/>
    <mergeCell ref="K181:K182"/>
    <mergeCell ref="K176:K177"/>
    <mergeCell ref="A143:A144"/>
    <mergeCell ref="K178:K179"/>
    <mergeCell ref="A138:A139"/>
    <mergeCell ref="K31:K32"/>
    <mergeCell ref="A178:A179"/>
    <mergeCell ref="K183:K184"/>
    <mergeCell ref="K172:K173"/>
    <mergeCell ref="K169:K171"/>
    <mergeCell ref="K164:K165"/>
    <mergeCell ref="K174:K175"/>
    <mergeCell ref="A180:K180"/>
    <mergeCell ref="A1:K1"/>
    <mergeCell ref="A9:A10"/>
    <mergeCell ref="A26:A27"/>
    <mergeCell ref="K24:K25"/>
    <mergeCell ref="A18:A22"/>
    <mergeCell ref="A24:A25"/>
    <mergeCell ref="H5:K5"/>
    <mergeCell ref="A7:K7"/>
    <mergeCell ref="K9:K10"/>
    <mergeCell ref="B6:K6"/>
    <mergeCell ref="C9:G9"/>
    <mergeCell ref="H9:J9"/>
    <mergeCell ref="B9:B10"/>
    <mergeCell ref="K26:K27"/>
    <mergeCell ref="K11:K17"/>
  </mergeCells>
  <phoneticPr fontId="9" type="noConversion"/>
  <conditionalFormatting sqref="H165:J168 H119:J121 H50:J52 H19:J22 H12:J17">
    <cfRule type="cellIs" dxfId="1" priority="2" stopIfTrue="1" operator="equal">
      <formula>0</formula>
    </cfRule>
  </conditionalFormatting>
  <conditionalFormatting sqref="F119:G120">
    <cfRule type="cellIs" dxfId="0" priority="3" stopIfTrue="1" operator="equal">
      <formula>0</formula>
    </cfRule>
  </conditionalFormatting>
  <pageMargins left="0.74803149606299213" right="0.51181102362204722" top="1.4173228346456694" bottom="0.43307086614173229" header="0.31496062992125984" footer="0.43307086614173229"/>
  <pageSetup paperSize="9" scale="66" orientation="landscape" r:id="rId1"/>
  <headerFooter alignWithMargins="0"/>
  <rowBreaks count="8" manualBreakCount="8">
    <brk id="29" max="11" man="1"/>
    <brk id="47" max="11" man="1"/>
    <brk id="69" max="11" man="1"/>
    <brk id="83" max="11" man="1"/>
    <brk id="121" max="11" man="1"/>
    <brk id="146" max="11" man="1"/>
    <brk id="213" max="11" man="1"/>
    <brk id="248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2024-12-25T19:31:42Z</cp:lastPrinted>
  <dcterms:created xsi:type="dcterms:W3CDTF">2014-11-07T11:17:25Z</dcterms:created>
  <dcterms:modified xsi:type="dcterms:W3CDTF">2024-12-26T11:38:36Z</dcterms:modified>
</cp:coreProperties>
</file>