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08.24 (КЭ1)" sheetId="47" r:id="rId2"/>
  </sheets>
  <calcPr calcId="145621" refMode="R1C1"/>
</workbook>
</file>

<file path=xl/calcChain.xml><?xml version="1.0" encoding="utf-8"?>
<calcChain xmlns="http://schemas.openxmlformats.org/spreadsheetml/2006/main">
  <c r="C95" i="47" l="1"/>
  <c r="F85" i="47"/>
  <c r="C77" i="47"/>
  <c r="C74" i="47"/>
  <c r="C71" i="47"/>
  <c r="C66" i="47"/>
  <c r="C65" i="47"/>
  <c r="C61" i="47"/>
  <c r="C57" i="47"/>
  <c r="C55" i="47"/>
  <c r="C51" i="47"/>
  <c r="C50" i="47"/>
  <c r="C45" i="47"/>
  <c r="C44" i="47"/>
  <c r="C38" i="47"/>
  <c r="C37" i="47"/>
  <c r="C35" i="47"/>
  <c r="C34" i="47"/>
  <c r="C33" i="47"/>
  <c r="C27" i="47"/>
  <c r="C26" i="47"/>
  <c r="C24" i="47"/>
  <c r="C23" i="47"/>
  <c r="C22" i="47"/>
  <c r="C21" i="47"/>
  <c r="C19" i="47"/>
  <c r="C16" i="47"/>
  <c r="C13" i="47"/>
  <c r="C12" i="47"/>
  <c r="C9" i="47"/>
  <c r="C8" i="47"/>
  <c r="C7" i="47"/>
  <c r="C68" i="47" l="1"/>
  <c r="C54" i="47"/>
  <c r="C70" i="47"/>
  <c r="C75" i="47"/>
  <c r="C42" i="47"/>
  <c r="C31" i="47"/>
  <c r="C20" i="47"/>
  <c r="C63" i="47"/>
  <c r="C62" i="47" s="1"/>
  <c r="C69" i="47"/>
  <c r="C81" i="47"/>
  <c r="C80" i="47" s="1"/>
  <c r="C11" i="47"/>
  <c r="C18" i="47"/>
  <c r="C39" i="47"/>
  <c r="C41" i="47"/>
  <c r="C59" i="47"/>
  <c r="C60" i="47"/>
  <c r="C72" i="47"/>
  <c r="C14" i="47"/>
  <c r="C29" i="47"/>
  <c r="C32" i="47"/>
  <c r="C43" i="47"/>
  <c r="C17" i="47"/>
  <c r="C64" i="47"/>
  <c r="C49" i="47"/>
  <c r="C53" i="47"/>
  <c r="C79" i="47"/>
  <c r="C25" i="47"/>
  <c r="C48" i="47"/>
  <c r="C76" i="47"/>
  <c r="C6" i="47"/>
  <c r="C30" i="47"/>
  <c r="C40" i="47" l="1"/>
  <c r="C67" i="47"/>
  <c r="C73" i="47"/>
  <c r="C52" i="47"/>
  <c r="C28" i="47"/>
  <c r="C15" i="47"/>
  <c r="C10" i="47"/>
  <c r="C82" i="47" l="1"/>
  <c r="C96" i="47" s="1"/>
  <c r="D86" i="47"/>
  <c r="C86" i="47" l="1"/>
  <c r="E86" i="47"/>
</calcChain>
</file>

<file path=xl/sharedStrings.xml><?xml version="1.0" encoding="utf-8"?>
<sst xmlns="http://schemas.openxmlformats.org/spreadsheetml/2006/main" count="1253" uniqueCount="550">
  <si>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</si>
  <si>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</si>
  <si>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</si>
  <si>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</si>
  <si>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</si>
  <si>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</si>
  <si>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</si>
  <si>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</si>
  <si>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</si>
  <si>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</si>
  <si>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</si>
  <si>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</si>
  <si>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</si>
  <si>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</si>
  <si>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</si>
  <si>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</si>
  <si>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</si>
  <si>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</si>
  <si>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</si>
  <si>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</si>
  <si>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</si>
  <si>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</si>
  <si>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</si>
  <si>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</si>
  <si>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</si>
  <si>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</si>
  <si>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</si>
  <si>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</si>
  <si>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</si>
  <si>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</si>
  <si>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</si>
  <si>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</si>
  <si>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</si>
  <si>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</si>
  <si>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</si>
  <si>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</si>
  <si>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</si>
  <si>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</si>
  <si>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</si>
  <si>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</si>
  <si>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</si>
  <si>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</si>
  <si>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</si>
  <si>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</si>
  <si>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</si>
  <si>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</si>
  <si>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</si>
  <si>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</si>
  <si>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</si>
  <si>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</si>
  <si>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</si>
  <si>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</si>
  <si>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</si>
  <si>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</si>
  <si>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</si>
  <si>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</si>
  <si>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</si>
  <si>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</si>
  <si>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</si>
  <si>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</si>
  <si>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</si>
  <si>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</si>
  <si>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</si>
  <si>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</si>
  <si>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</si>
  <si>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</si>
  <si>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</si>
  <si>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</si>
  <si>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</si>
  <si>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</si>
  <si>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</si>
  <si>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</si>
  <si>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</si>
  <si>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</si>
  <si>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</si>
  <si>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</si>
  <si>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</si>
  <si>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</si>
  <si>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</si>
  <si>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</si>
  <si>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</si>
  <si>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</si>
  <si>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</si>
  <si>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</si>
  <si>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</si>
  <si>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</si>
  <si>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</si>
  <si>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</si>
  <si>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</si>
  <si>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</si>
  <si>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</si>
  <si>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</si>
  <si>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</si>
  <si>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</si>
  <si>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</si>
  <si>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</si>
  <si>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</si>
  <si>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</si>
  <si>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</si>
  <si>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</si>
  <si>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</si>
  <si>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</si>
  <si>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</si>
  <si>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</si>
  <si>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</si>
  <si>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</si>
  <si>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</si>
  <si>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</si>
  <si>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</si>
  <si>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</si>
  <si>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</si>
  <si>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</si>
  <si>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</si>
  <si>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</si>
  <si>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</si>
  <si>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</si>
  <si>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</si>
  <si>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</si>
  <si>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</si>
  <si>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</si>
  <si>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</si>
  <si>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</si>
  <si>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</si>
  <si>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</si>
  <si>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</si>
  <si>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</si>
  <si>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</si>
  <si>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</si>
  <si>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</si>
  <si>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</si>
  <si>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</si>
  <si>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</si>
  <si>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</si>
  <si>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</si>
  <si>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</si>
  <si>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</si>
  <si>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</si>
  <si>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</si>
  <si>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</si>
  <si>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</si>
  <si>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</si>
  <si>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</si>
  <si>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</si>
  <si>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</si>
  <si>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</si>
  <si>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</si>
  <si>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</si>
  <si>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</si>
  <si>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</si>
  <si>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</si>
  <si>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</si>
  <si>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</si>
  <si>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</si>
  <si>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</si>
  <si>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</si>
  <si>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</si>
  <si>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</si>
  <si>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</si>
  <si>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</si>
  <si>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</si>
  <si>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</si>
  <si>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</si>
  <si>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</si>
  <si>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</si>
  <si>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</si>
  <si>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</si>
  <si>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</si>
  <si>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</si>
  <si>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</si>
  <si>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</si>
  <si>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</si>
  <si>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</si>
  <si>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</si>
  <si>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</si>
  <si>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</si>
  <si>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</si>
  <si>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</si>
  <si>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</si>
  <si>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</si>
  <si>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</si>
  <si>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</si>
  <si>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</si>
  <si>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</si>
  <si>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</si>
  <si>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</si>
  <si>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</si>
  <si>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</si>
  <si>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</si>
  <si>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</si>
  <si>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</si>
  <si>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</si>
  <si>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</si>
  <si>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</si>
  <si>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</si>
  <si>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</si>
  <si>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</si>
  <si>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</si>
  <si>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</si>
  <si>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</si>
  <si>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</si>
  <si>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</si>
  <si>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</si>
  <si>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</si>
  <si>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</si>
  <si>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</si>
  <si>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</si>
  <si>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</si>
  <si>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</si>
  <si>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</si>
  <si>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</si>
  <si>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</si>
  <si>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</si>
  <si>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</si>
  <si>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</si>
  <si>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</si>
  <si>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</si>
  <si>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</si>
  <si>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</si>
  <si>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</si>
  <si>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</si>
  <si>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</si>
  <si>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</si>
  <si>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</si>
  <si>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</si>
  <si>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</si>
  <si>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</si>
  <si>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</si>
  <si>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</si>
  <si>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</si>
  <si>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</si>
  <si>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</si>
  <si>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</si>
  <si>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</si>
  <si>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</si>
  <si>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</si>
  <si>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</si>
  <si>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</si>
  <si>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</si>
  <si>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</si>
  <si>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</si>
  <si>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</si>
  <si>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</si>
  <si>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</si>
  <si>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</si>
  <si>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</si>
  <si>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</si>
  <si>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</si>
  <si>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</si>
  <si>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</si>
  <si>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</si>
  <si>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</si>
  <si>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</si>
  <si>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</si>
  <si>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</si>
  <si>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</si>
  <si>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</si>
  <si>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</si>
  <si>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</si>
  <si>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</si>
  <si>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</si>
  <si>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</si>
  <si>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</si>
  <si>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</si>
  <si>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</si>
  <si>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</si>
  <si>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</si>
  <si>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</si>
  <si>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</si>
  <si>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</si>
  <si>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</si>
  <si>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</si>
  <si>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</si>
  <si>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</si>
  <si>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</si>
  <si>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</si>
  <si>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</si>
  <si>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</si>
  <si>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</si>
  <si>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</si>
  <si>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</si>
  <si>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</si>
  <si>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</si>
  <si>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</si>
  <si>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</si>
  <si>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</si>
  <si>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</si>
  <si>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</si>
  <si>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</si>
  <si>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</si>
  <si>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</si>
  <si>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</si>
  <si>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</si>
  <si>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</si>
  <si>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</si>
  <si>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</si>
  <si>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</si>
  <si>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</si>
  <si>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</si>
  <si>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</si>
  <si>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</si>
  <si>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</si>
  <si>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</si>
  <si>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</si>
  <si>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</si>
  <si>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</si>
  <si>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</si>
  <si>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</si>
  <si>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</si>
  <si>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</si>
  <si>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</si>
  <si>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</si>
  <si>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</si>
  <si>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</si>
  <si>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</si>
  <si>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</si>
  <si>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</si>
  <si>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</si>
  <si>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</si>
  <si>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</si>
  <si>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</si>
  <si>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</si>
  <si>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</si>
  <si>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</si>
  <si>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</si>
  <si>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</si>
  <si>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</si>
  <si>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</si>
  <si>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</si>
  <si>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</si>
  <si>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</si>
  <si>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</si>
  <si>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</si>
  <si>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</si>
  <si>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</si>
  <si>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</si>
  <si>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</si>
  <si>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</si>
  <si>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</si>
  <si>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</si>
  <si>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</si>
  <si>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</si>
  <si>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</si>
  <si>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</si>
  <si>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</si>
  <si>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</si>
  <si>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</si>
  <si>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</si>
  <si>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</si>
  <si>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</si>
  <si>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</si>
  <si>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</si>
  <si>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</si>
  <si>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</si>
  <si>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</si>
  <si>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</si>
  <si>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</si>
  <si>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</si>
  <si>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</si>
  <si>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</si>
  <si>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</si>
  <si>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</si>
  <si>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</si>
  <si>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</si>
  <si>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</si>
  <si>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</si>
  <si>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</si>
  <si>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</si>
  <si>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</si>
  <si>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</si>
  <si>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</si>
  <si>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</si>
  <si>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</si>
  <si>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</si>
  <si>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</si>
  <si>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</si>
  <si>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</si>
  <si>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</si>
  <si>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</si>
  <si>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</si>
  <si>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</si>
  <si>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</si>
  <si>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</si>
  <si>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</si>
  <si>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</si>
  <si>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</si>
  <si>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</si>
  <si>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</si>
  <si>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</si>
  <si>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</si>
  <si>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</si>
  <si>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</si>
  <si>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</si>
  <si>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</si>
  <si>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</si>
  <si>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</si>
  <si>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</si>
  <si>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</si>
  <si>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</si>
  <si>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</si>
  <si>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</si>
  <si>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</si>
  <si>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</si>
  <si>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</si>
  <si>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</si>
  <si>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</si>
  <si>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</si>
  <si>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</si>
  <si>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</si>
  <si>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</si>
  <si>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</si>
  <si>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</si>
  <si>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</si>
  <si>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</si>
  <si>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</si>
  <si>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</si>
  <si>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</si>
  <si>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</si>
  <si>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</si>
  <si>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</si>
  <si>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</si>
  <si>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</si>
  <si>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</si>
  <si>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</si>
  <si>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</si>
  <si>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</si>
  <si>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</si>
  <si>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</si>
  <si>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</si>
  <si>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</si>
  <si>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</si>
  <si>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</si>
  <si>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</si>
  <si>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</si>
  <si>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</si>
  <si>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</si>
  <si>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</si>
  <si>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</si>
  <si>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</si>
  <si>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</si>
  <si>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</si>
  <si>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</si>
  <si>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</si>
  <si>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</si>
  <si>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</si>
  <si>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</si>
  <si>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</si>
  <si>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</si>
  <si>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</si>
  <si>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</si>
  <si>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</si>
  <si>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</si>
  <si>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</si>
  <si>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</si>
  <si>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</si>
  <si>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</si>
  <si>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</si>
  <si>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</si>
  <si>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</si>
  <si>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</si>
  <si>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</si>
  <si>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</si>
  <si>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</si>
  <si>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</si>
  <si>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</si>
  <si>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</si>
  <si>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</si>
  <si>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</si>
  <si>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</si>
  <si>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</si>
  <si>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</si>
  <si>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</si>
  <si>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</si>
  <si>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</si>
  <si>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</si>
  <si>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</si>
  <si>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</si>
  <si>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</si>
  <si>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</si>
  <si>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</si>
  <si>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</si>
  <si>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</si>
  <si>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</si>
  <si>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</si>
  <si>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</si>
  <si>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</si>
  <si>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</si>
  <si>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</si>
  <si>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</si>
  <si>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</si>
  <si>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</si>
  <si>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</si>
  <si>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</si>
  <si>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</si>
  <si>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</si>
  <si>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</si>
  <si>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</si>
  <si>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</si>
  <si>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</si>
  <si>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</si>
  <si>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</si>
  <si>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</si>
  <si>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</si>
  <si>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</si>
  <si>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</si>
  <si>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</si>
  <si>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</si>
  <si>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</si>
  <si>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</si>
  <si>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</si>
  <si>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</si>
  <si>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</si>
  <si>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</si>
  <si>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</si>
  <si>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</si>
  <si>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</si>
  <si>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</si>
  <si>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</si>
  <si>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</si>
  <si>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</si>
  <si>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</si>
  <si>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</si>
  <si>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</si>
  <si>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</si>
  <si>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</si>
  <si>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</si>
  <si>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</si>
  <si>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</si>
  <si>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</si>
  <si>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</si>
  <si>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</si>
  <si>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</si>
  <si>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</si>
  <si>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</si>
  <si>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</si>
  <si>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</si>
  <si>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</si>
  <si>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</si>
  <si>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</si>
  <si>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</si>
  <si>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</si>
  <si>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</si>
  <si>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</si>
  <si>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</si>
  <si>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</si>
  <si>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</si>
  <si>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</si>
  <si>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Исполнено на                  01 августа                         2024 г.</t>
  </si>
  <si>
    <t>Региональный проект "Творческие люди (Брянская область)"</t>
  </si>
  <si>
    <t>Заместитель Главы городской администрации-
начальник финансового управления</t>
  </si>
  <si>
    <t>Уточненный план
 на 01 августа
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</si>
</sst>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FF0000"/>
      <name val="Calibri"/>
      <family val="2"/>
      <charset val="204"/>
    </font>
    <font>
      <i/>
      <sz val="11"/>
      <color theme="0"/>
      <name val="Calibri"/>
      <family val="2"/>
      <charset val="204"/>
    </font>
    <font>
      <sz val="11"/>
      <color theme="0"/>
      <name val="Calibri"/>
      <family val="2"/>
      <charset val="204"/>
    </font>
    <font>
      <b/>
      <sz val="11"/>
      <color theme="0"/>
      <name val="Calibri"/>
      <family val="2"/>
      <charset val="204"/>
    </font>
    <font>
      <b/>
      <i/>
      <sz val="11"/>
      <color theme="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700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83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6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8" xfId="0" applyNumberFormat="1" applyFont="1" applyFill="1" applyBorder="1" applyAlignment="1">
      <alignment horizontal="right" vertical="center" wrapText="1"/>
    </xf>
    <xf numFmtId="4" fontId="9" fillId="0" borderId="86" xfId="0" applyNumberFormat="1" applyFont="1" applyFill="1" applyBorder="1" applyAlignment="1">
      <alignment vertical="center" wrapText="1"/>
    </xf>
    <xf numFmtId="4" fontId="7" fillId="27" borderId="86" xfId="0" applyNumberFormat="1" applyFont="1" applyFill="1" applyBorder="1" applyAlignment="1">
      <alignment horizontal="right" vertical="center" wrapText="1"/>
    </xf>
    <xf numFmtId="4" fontId="10" fillId="28" borderId="86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vertical="center" wrapText="1"/>
    </xf>
    <xf numFmtId="49" fontId="11" fillId="28" borderId="89" xfId="0" applyNumberFormat="1" applyFont="1" applyFill="1" applyBorder="1" applyAlignment="1">
      <alignment horizontal="center" vertical="center"/>
    </xf>
    <xf numFmtId="49" fontId="7" fillId="27" borderId="90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9" fontId="11" fillId="28" borderId="91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2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4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4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80" xfId="0" applyNumberFormat="1" applyFont="1" applyFill="1" applyBorder="1" applyAlignment="1">
      <alignment horizontal="right" vertical="center" wrapText="1"/>
    </xf>
    <xf numFmtId="2" fontId="7" fillId="27" borderId="86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Fill="1" applyBorder="1" applyAlignment="1">
      <alignment horizontal="right" vertical="center" wrapText="1"/>
    </xf>
    <xf numFmtId="2" fontId="9" fillId="0" borderId="86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8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9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90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100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1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6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left" vertical="center" wrapText="1"/>
    </xf>
    <xf numFmtId="4" fontId="9" fillId="0" borderId="86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6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80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104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4" xfId="0" applyNumberFormat="1" applyFont="1" applyFill="1" applyBorder="1" applyAlignment="1">
      <alignment vertical="center" wrapText="1"/>
    </xf>
    <xf numFmtId="4" fontId="7" fillId="27" borderId="104" xfId="0" applyNumberFormat="1" applyFont="1" applyFill="1" applyBorder="1" applyAlignment="1">
      <alignment horizontal="right" vertical="center" wrapText="1"/>
    </xf>
    <xf numFmtId="4" fontId="10" fillId="28" borderId="104" xfId="0" applyNumberFormat="1" applyFont="1" applyFill="1" applyBorder="1" applyAlignment="1">
      <alignment horizontal="right" vertical="center" wrapText="1"/>
    </xf>
    <xf numFmtId="4" fontId="9" fillId="0" borderId="80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80" xfId="0" applyNumberFormat="1" applyFont="1" applyFill="1" applyBorder="1" applyAlignment="1">
      <alignment horizontal="right" vertical="center" wrapText="1"/>
    </xf>
    <xf numFmtId="4" fontId="7" fillId="0" borderId="104" xfId="0" applyNumberFormat="1" applyFont="1" applyFill="1" applyBorder="1" applyAlignment="1">
      <alignment horizontal="right" vertical="center" wrapText="1"/>
    </xf>
    <xf numFmtId="4" fontId="9" fillId="0" borderId="104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8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4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10" xfId="0" applyNumberFormat="1" applyFont="1" applyFill="1" applyBorder="1" applyAlignment="1">
      <alignment horizontal="left" vertical="center" wrapText="1"/>
    </xf>
    <xf numFmtId="0" fontId="8" fillId="0" borderId="111" xfId="0" applyFont="1" applyFill="1" applyBorder="1" applyAlignment="1">
      <alignment horizontal="center" vertical="center"/>
    </xf>
    <xf numFmtId="2" fontId="3" fillId="0" borderId="110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6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4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1" xfId="0" applyNumberFormat="1" applyFont="1" applyFill="1" applyBorder="1" applyAlignment="1">
      <alignment horizontal="right" vertical="center" wrapText="1"/>
    </xf>
    <xf numFmtId="10" fontId="15" fillId="25" borderId="93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right" vertical="center" wrapText="1"/>
    </xf>
    <xf numFmtId="4" fontId="9" fillId="0" borderId="116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10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2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right" vertical="center" wrapText="1"/>
    </xf>
    <xf numFmtId="2" fontId="14" fillId="0" borderId="112" xfId="0" applyNumberFormat="1" applyFont="1" applyFill="1" applyBorder="1" applyAlignment="1">
      <alignment horizontal="right" vertical="center" wrapText="1"/>
    </xf>
    <xf numFmtId="2" fontId="3" fillId="0" borderId="110" xfId="0" applyNumberFormat="1" applyFont="1" applyFill="1" applyBorder="1" applyAlignment="1">
      <alignment horizontal="right" vertical="center" wrapText="1"/>
    </xf>
    <xf numFmtId="2" fontId="3" fillId="0" borderId="117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3" xfId="0" applyNumberFormat="1" applyFont="1" applyFill="1" applyBorder="1" applyAlignment="1">
      <alignment horizontal="right" vertical="center" wrapText="1"/>
    </xf>
    <xf numFmtId="2" fontId="14" fillId="0" borderId="119" xfId="0" applyNumberFormat="1" applyFont="1" applyFill="1" applyBorder="1" applyAlignment="1">
      <alignment horizontal="right" vertical="center" wrapText="1"/>
    </xf>
    <xf numFmtId="2" fontId="7" fillId="27" borderId="120" xfId="0" applyNumberFormat="1" applyFont="1" applyFill="1" applyBorder="1" applyAlignment="1">
      <alignment horizontal="left" vertical="center" wrapText="1"/>
    </xf>
    <xf numFmtId="2" fontId="3" fillId="0" borderId="110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left" vertical="center" wrapText="1"/>
    </xf>
    <xf numFmtId="2" fontId="3" fillId="0" borderId="119" xfId="0" applyNumberFormat="1" applyFont="1" applyFill="1" applyBorder="1" applyAlignment="1">
      <alignment horizontal="left" vertical="center" wrapText="1"/>
    </xf>
    <xf numFmtId="4" fontId="9" fillId="0" borderId="114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2" xfId="0" applyNumberFormat="1" applyFont="1" applyFill="1" applyBorder="1" applyAlignment="1">
      <alignment horizontal="right" vertical="center" wrapText="1"/>
    </xf>
    <xf numFmtId="4" fontId="9" fillId="0" borderId="80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90" xfId="0" applyNumberFormat="1" applyFont="1" applyFill="1" applyBorder="1" applyAlignment="1">
      <alignment horizontal="center" vertical="center"/>
    </xf>
    <xf numFmtId="4" fontId="9" fillId="31" borderId="86" xfId="0" applyNumberFormat="1" applyFont="1" applyFill="1" applyBorder="1" applyAlignment="1">
      <alignment vertical="center" wrapText="1"/>
    </xf>
    <xf numFmtId="4" fontId="9" fillId="31" borderId="104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10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84" xfId="0" applyNumberFormat="1" applyFont="1" applyFill="1" applyBorder="1" applyAlignment="1">
      <alignment horizontal="right" vertical="center" wrapText="1"/>
    </xf>
    <xf numFmtId="4" fontId="11" fillId="28" borderId="80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6" xfId="0" applyNumberFormat="1" applyFont="1" applyFill="1" applyBorder="1" applyAlignment="1">
      <alignment horizontal="right" vertical="center" wrapText="1"/>
    </xf>
    <xf numFmtId="4" fontId="11" fillId="28" borderId="104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104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6" xfId="0" applyNumberFormat="1" applyFont="1" applyBorder="1" applyAlignment="1">
      <alignment horizontal="left" vertical="center" wrapText="1"/>
    </xf>
    <xf numFmtId="2" fontId="9" fillId="0" borderId="86" xfId="0" applyNumberFormat="1" applyFont="1" applyBorder="1" applyAlignment="1">
      <alignment horizontal="right" vertical="center" wrapText="1"/>
    </xf>
    <xf numFmtId="2" fontId="9" fillId="0" borderId="86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4" xfId="0" applyNumberFormat="1" applyFont="1" applyFill="1" applyBorder="1" applyAlignment="1">
      <alignment horizontal="right" vertical="center" wrapText="1"/>
    </xf>
    <xf numFmtId="4" fontId="11" fillId="26" borderId="80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4" xfId="0" applyNumberFormat="1" applyFont="1" applyFill="1" applyBorder="1" applyAlignment="1">
      <alignment horizontal="left" vertical="center" wrapText="1"/>
    </xf>
    <xf numFmtId="2" fontId="11" fillId="28" borderId="84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6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2" fontId="11" fillId="28" borderId="88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2" xfId="0" applyNumberFormat="1" applyFont="1" applyFill="1" applyBorder="1" applyAlignment="1">
      <alignment horizontal="center" vertical="center"/>
    </xf>
    <xf numFmtId="49" fontId="9" fillId="0" borderId="107" xfId="0" applyNumberFormat="1" applyFont="1" applyFill="1" applyBorder="1" applyAlignment="1">
      <alignment horizontal="center" vertical="center"/>
    </xf>
    <xf numFmtId="49" fontId="9" fillId="0" borderId="113" xfId="0" applyNumberFormat="1" applyFont="1" applyFill="1" applyBorder="1" applyAlignment="1">
      <alignment horizontal="center" vertical="center"/>
    </xf>
    <xf numFmtId="49" fontId="9" fillId="27" borderId="113" xfId="0" applyNumberFormat="1" applyFont="1" applyFill="1" applyBorder="1" applyAlignment="1">
      <alignment horizontal="center" vertical="center"/>
    </xf>
    <xf numFmtId="49" fontId="9" fillId="0" borderId="128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1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3" xfId="0" applyNumberFormat="1" applyFont="1" applyFill="1" applyBorder="1" applyAlignment="1">
      <alignment horizontal="right" vertical="center" wrapText="1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5" xfId="0" applyNumberFormat="1" applyFont="1" applyFill="1" applyBorder="1" applyAlignment="1">
      <alignment horizontal="right" vertical="center" wrapText="1"/>
    </xf>
    <xf numFmtId="4" fontId="7" fillId="0" borderId="116" xfId="0" applyNumberFormat="1" applyFont="1" applyFill="1" applyBorder="1" applyAlignment="1">
      <alignment horizontal="right" vertical="center" wrapText="1"/>
    </xf>
    <xf numFmtId="4" fontId="9" fillId="0" borderId="126" xfId="0" applyNumberFormat="1" applyFont="1" applyFill="1" applyBorder="1" applyAlignment="1">
      <alignment vertical="center" wrapText="1"/>
    </xf>
    <xf numFmtId="4" fontId="7" fillId="27" borderId="116" xfId="0" applyNumberFormat="1" applyFont="1" applyFill="1" applyBorder="1" applyAlignment="1">
      <alignment horizontal="right" vertical="center" wrapText="1"/>
    </xf>
    <xf numFmtId="4" fontId="9" fillId="0" borderId="116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6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4" fontId="11" fillId="28" borderId="116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3" xfId="0" applyNumberFormat="1" applyFont="1" applyFill="1" applyBorder="1" applyAlignment="1">
      <alignment horizontal="center" vertical="center" wrapText="1"/>
    </xf>
    <xf numFmtId="49" fontId="7" fillId="27" borderId="113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11" fillId="26" borderId="130" xfId="0" applyNumberFormat="1" applyFont="1" applyFill="1" applyBorder="1" applyAlignment="1">
      <alignment horizontal="center" vertical="center" wrapText="1"/>
    </xf>
    <xf numFmtId="49" fontId="9" fillId="0" borderId="124" xfId="0" applyNumberFormat="1" applyFont="1" applyFill="1" applyBorder="1" applyAlignment="1">
      <alignment horizontal="center" vertical="center"/>
    </xf>
    <xf numFmtId="2" fontId="11" fillId="26" borderId="88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6" xfId="0" applyNumberFormat="1" applyFont="1" applyFill="1" applyBorder="1" applyAlignment="1">
      <alignment horizontal="right" vertical="center" wrapText="1"/>
    </xf>
    <xf numFmtId="4" fontId="11" fillId="26" borderId="111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49" fontId="7" fillId="0" borderId="113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3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6" xfId="0" applyNumberFormat="1" applyFont="1" applyFill="1" applyBorder="1" applyAlignment="1">
      <alignment vertical="center" wrapText="1"/>
    </xf>
    <xf numFmtId="4" fontId="9" fillId="0" borderId="116" xfId="0" applyNumberFormat="1" applyFont="1" applyFill="1" applyBorder="1" applyAlignment="1">
      <alignment vertical="center" wrapText="1"/>
    </xf>
    <xf numFmtId="4" fontId="11" fillId="0" borderId="116" xfId="0" applyNumberFormat="1" applyFont="1" applyFill="1" applyBorder="1" applyAlignment="1">
      <alignment horizontal="right" vertical="center" wrapText="1"/>
    </xf>
    <xf numFmtId="4" fontId="9" fillId="31" borderId="116" xfId="0" applyNumberFormat="1" applyFont="1" applyFill="1" applyBorder="1" applyAlignment="1">
      <alignment horizontal="right" vertical="center" wrapText="1"/>
    </xf>
    <xf numFmtId="4" fontId="12" fillId="0" borderId="116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2" xfId="0" applyNumberFormat="1" applyFont="1" applyFill="1" applyBorder="1" applyAlignment="1">
      <alignment horizontal="center" vertical="center"/>
    </xf>
    <xf numFmtId="49" fontId="11" fillId="28" borderId="113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2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6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0" fillId="0" borderId="45" xfId="0" applyFont="1" applyFill="1" applyBorder="1" applyAlignment="1">
      <alignment vertical="top"/>
    </xf>
    <xf numFmtId="4" fontId="2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0" fontId="16" fillId="0" borderId="45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0" fontId="0" fillId="0" borderId="0" xfId="0" applyFont="1" applyFill="1" applyAlignment="1">
      <alignment vertical="top"/>
    </xf>
    <xf numFmtId="10" fontId="9" fillId="0" borderId="17" xfId="0" applyNumberFormat="1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4" fontId="3" fillId="28" borderId="104" xfId="0" applyNumberFormat="1" applyFont="1" applyFill="1" applyBorder="1" applyAlignment="1">
      <alignment vertical="top" wrapText="1"/>
    </xf>
    <xf numFmtId="4" fontId="3" fillId="28" borderId="17" xfId="0" applyNumberFormat="1" applyFont="1" applyFill="1" applyBorder="1" applyAlignment="1">
      <alignment vertical="top" wrapText="1"/>
    </xf>
    <xf numFmtId="10" fontId="3" fillId="28" borderId="18" xfId="0" applyNumberFormat="1" applyFont="1" applyFill="1" applyBorder="1" applyAlignment="1">
      <alignment vertical="top" wrapText="1"/>
    </xf>
    <xf numFmtId="0" fontId="18" fillId="0" borderId="45" xfId="0" applyFont="1" applyFill="1" applyBorder="1" applyAlignment="1">
      <alignment vertical="top"/>
    </xf>
    <xf numFmtId="49" fontId="0" fillId="0" borderId="0" xfId="0" applyNumberFormat="1" applyFont="1" applyFill="1" applyAlignment="1">
      <alignment vertical="top"/>
    </xf>
    <xf numFmtId="4" fontId="18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9" fillId="28" borderId="116" xfId="0" applyNumberFormat="1" applyFont="1" applyFill="1" applyBorder="1" applyAlignment="1">
      <alignment vertical="top" wrapText="1"/>
    </xf>
    <xf numFmtId="0" fontId="49" fillId="0" borderId="0" xfId="0" applyFont="1" applyAlignment="1">
      <alignment vertical="top"/>
    </xf>
    <xf numFmtId="4" fontId="9" fillId="31" borderId="116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4" fontId="14" fillId="32" borderId="17" xfId="0" applyNumberFormat="1" applyFont="1" applyFill="1" applyBorder="1" applyAlignment="1">
      <alignment vertical="top" wrapText="1"/>
    </xf>
    <xf numFmtId="4" fontId="50" fillId="0" borderId="0" xfId="0" applyNumberFormat="1" applyFont="1" applyAlignment="1">
      <alignment vertical="top"/>
    </xf>
    <xf numFmtId="0" fontId="2" fillId="24" borderId="52" xfId="0" applyFont="1" applyFill="1" applyBorder="1" applyAlignment="1">
      <alignment vertical="top"/>
    </xf>
    <xf numFmtId="2" fontId="3" fillId="24" borderId="14" xfId="0" applyNumberFormat="1" applyFont="1" applyFill="1" applyBorder="1" applyAlignment="1">
      <alignment vertical="top" wrapText="1"/>
    </xf>
    <xf numFmtId="4" fontId="3" fillId="24" borderId="52" xfId="0" applyNumberFormat="1" applyFont="1" applyFill="1" applyBorder="1" applyAlignment="1">
      <alignment vertical="top" wrapText="1"/>
    </xf>
    <xf numFmtId="4" fontId="3" fillId="24" borderId="12" xfId="0" applyNumberFormat="1" applyFont="1" applyFill="1" applyBorder="1" applyAlignment="1">
      <alignment vertical="top" wrapText="1"/>
    </xf>
    <xf numFmtId="10" fontId="3" fillId="24" borderId="13" xfId="0" applyNumberFormat="1" applyFont="1" applyFill="1" applyBorder="1" applyAlignment="1">
      <alignment vertical="top" wrapText="1"/>
    </xf>
    <xf numFmtId="4" fontId="0" fillId="0" borderId="0" xfId="0" applyNumberFormat="1" applyFont="1" applyAlignment="1">
      <alignment vertical="top"/>
    </xf>
    <xf numFmtId="2" fontId="14" fillId="26" borderId="14" xfId="0" applyNumberFormat="1" applyFont="1" applyFill="1" applyBorder="1" applyAlignment="1">
      <alignment vertical="top" wrapText="1"/>
    </xf>
    <xf numFmtId="4" fontId="14" fillId="26" borderId="52" xfId="0" applyNumberFormat="1" applyFont="1" applyFill="1" applyBorder="1" applyAlignment="1">
      <alignment vertical="top" wrapText="1"/>
    </xf>
    <xf numFmtId="4" fontId="14" fillId="26" borderId="12" xfId="0" applyNumberFormat="1" applyFont="1" applyFill="1" applyBorder="1" applyAlignment="1">
      <alignment vertical="top" wrapText="1"/>
    </xf>
    <xf numFmtId="0" fontId="51" fillId="0" borderId="45" xfId="0" applyFont="1" applyFill="1" applyBorder="1" applyAlignment="1">
      <alignment vertical="top"/>
    </xf>
    <xf numFmtId="0" fontId="51" fillId="0" borderId="0" xfId="0" applyFont="1" applyAlignment="1">
      <alignment vertical="top"/>
    </xf>
    <xf numFmtId="4" fontId="51" fillId="0" borderId="0" xfId="0" applyNumberFormat="1" applyFont="1" applyAlignment="1">
      <alignment vertical="top"/>
    </xf>
    <xf numFmtId="2" fontId="3" fillId="25" borderId="30" xfId="0" applyNumberFormat="1" applyFont="1" applyFill="1" applyBorder="1" applyAlignment="1">
      <alignment vertical="top" wrapText="1"/>
    </xf>
    <xf numFmtId="4" fontId="3" fillId="25" borderId="52" xfId="0" applyNumberFormat="1" applyFont="1" applyFill="1" applyBorder="1" applyAlignment="1">
      <alignment vertical="top" wrapText="1"/>
    </xf>
    <xf numFmtId="4" fontId="3" fillId="25" borderId="12" xfId="0" applyNumberFormat="1" applyFont="1" applyFill="1" applyBorder="1" applyAlignment="1">
      <alignment vertical="top" wrapText="1"/>
    </xf>
    <xf numFmtId="2" fontId="14" fillId="28" borderId="87" xfId="0" applyNumberFormat="1" applyFont="1" applyFill="1" applyBorder="1" applyAlignment="1">
      <alignment vertical="top" wrapText="1"/>
    </xf>
    <xf numFmtId="4" fontId="14" fillId="28" borderId="80" xfId="0" applyNumberFormat="1" applyFont="1" applyFill="1" applyBorder="1" applyAlignment="1">
      <alignment vertical="top" wrapText="1"/>
    </xf>
    <xf numFmtId="4" fontId="14" fillId="28" borderId="20" xfId="0" applyNumberFormat="1" applyFont="1" applyFill="1" applyBorder="1" applyAlignment="1">
      <alignment vertical="top" wrapText="1"/>
    </xf>
    <xf numFmtId="4" fontId="18" fillId="0" borderId="0" xfId="0" applyNumberFormat="1" applyFont="1" applyAlignment="1">
      <alignment vertical="top"/>
    </xf>
    <xf numFmtId="2" fontId="14" fillId="28" borderId="86" xfId="0" applyNumberFormat="1" applyFont="1" applyFill="1" applyBorder="1" applyAlignment="1">
      <alignment vertical="top" wrapText="1"/>
    </xf>
    <xf numFmtId="4" fontId="14" fillId="28" borderId="104" xfId="0" applyNumberFormat="1" applyFont="1" applyFill="1" applyBorder="1" applyAlignment="1">
      <alignment vertical="top" wrapText="1"/>
    </xf>
    <xf numFmtId="4" fontId="14" fillId="28" borderId="17" xfId="0" applyNumberFormat="1" applyFont="1" applyFill="1" applyBorder="1" applyAlignment="1">
      <alignment vertical="top" wrapText="1"/>
    </xf>
    <xf numFmtId="2" fontId="14" fillId="26" borderId="27" xfId="0" applyNumberFormat="1" applyFont="1" applyFill="1" applyBorder="1" applyAlignment="1">
      <alignment vertical="top" wrapText="1"/>
    </xf>
    <xf numFmtId="4" fontId="14" fillId="26" borderId="45" xfId="0" applyNumberFormat="1" applyFont="1" applyFill="1" applyBorder="1" applyAlignment="1">
      <alignment vertical="top" wrapText="1"/>
    </xf>
    <xf numFmtId="4" fontId="14" fillId="26" borderId="20" xfId="0" applyNumberFormat="1" applyFont="1" applyFill="1" applyBorder="1" applyAlignment="1">
      <alignment vertical="top" wrapText="1"/>
    </xf>
    <xf numFmtId="2" fontId="14" fillId="26" borderId="86" xfId="0" applyNumberFormat="1" applyFont="1" applyFill="1" applyBorder="1" applyAlignment="1">
      <alignment vertical="top" wrapText="1"/>
    </xf>
    <xf numFmtId="4" fontId="14" fillId="26" borderId="104" xfId="0" applyNumberFormat="1" applyFont="1" applyFill="1" applyBorder="1" applyAlignment="1">
      <alignment vertical="top" wrapText="1"/>
    </xf>
    <xf numFmtId="4" fontId="14" fillId="26" borderId="17" xfId="0" applyNumberFormat="1" applyFont="1" applyFill="1" applyBorder="1" applyAlignment="1">
      <alignment vertical="top" wrapText="1"/>
    </xf>
    <xf numFmtId="2" fontId="14" fillId="26" borderId="30" xfId="0" applyNumberFormat="1" applyFont="1" applyFill="1" applyBorder="1" applyAlignment="1">
      <alignment vertical="top" wrapText="1"/>
    </xf>
    <xf numFmtId="4" fontId="14" fillId="26" borderId="48" xfId="0" applyNumberFormat="1" applyFont="1" applyFill="1" applyBorder="1" applyAlignment="1">
      <alignment vertical="top" wrapText="1"/>
    </xf>
    <xf numFmtId="4" fontId="14" fillId="26" borderId="8" xfId="0" applyNumberFormat="1" applyFont="1" applyFill="1" applyBorder="1" applyAlignment="1">
      <alignment vertical="top" wrapText="1"/>
    </xf>
    <xf numFmtId="0" fontId="2" fillId="25" borderId="52" xfId="0" applyFont="1" applyFill="1" applyBorder="1" applyAlignment="1">
      <alignment vertical="top"/>
    </xf>
    <xf numFmtId="2" fontId="3" fillId="25" borderId="14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10" fontId="14" fillId="26" borderId="21" xfId="0" applyNumberFormat="1" applyFont="1" applyFill="1" applyBorder="1" applyAlignment="1">
      <alignment vertical="top" wrapText="1"/>
    </xf>
    <xf numFmtId="10" fontId="14" fillId="26" borderId="18" xfId="0" applyNumberFormat="1" applyFont="1" applyFill="1" applyBorder="1" applyAlignment="1">
      <alignment vertical="top" wrapText="1"/>
    </xf>
    <xf numFmtId="2" fontId="14" fillId="33" borderId="86" xfId="0" applyNumberFormat="1" applyFont="1" applyFill="1" applyBorder="1" applyAlignment="1">
      <alignment vertical="top" wrapText="1"/>
    </xf>
    <xf numFmtId="4" fontId="14" fillId="33" borderId="104" xfId="0" applyNumberFormat="1" applyFont="1" applyFill="1" applyBorder="1" applyAlignment="1">
      <alignment vertical="top" wrapText="1"/>
    </xf>
    <xf numFmtId="4" fontId="14" fillId="33" borderId="17" xfId="0" applyNumberFormat="1" applyFont="1" applyFill="1" applyBorder="1" applyAlignment="1">
      <alignment vertical="top" wrapText="1"/>
    </xf>
    <xf numFmtId="10" fontId="14" fillId="26" borderId="76" xfId="0" applyNumberFormat="1" applyFont="1" applyFill="1" applyBorder="1" applyAlignment="1">
      <alignment vertical="top" wrapText="1"/>
    </xf>
    <xf numFmtId="4" fontId="3" fillId="25" borderId="48" xfId="0" applyNumberFormat="1" applyFont="1" applyFill="1" applyBorder="1" applyAlignment="1">
      <alignment vertical="top" wrapText="1"/>
    </xf>
    <xf numFmtId="4" fontId="3" fillId="25" borderId="8" xfId="0" applyNumberFormat="1" applyFont="1" applyFill="1" applyBorder="1" applyAlignment="1">
      <alignment vertical="top" wrapText="1"/>
    </xf>
    <xf numFmtId="10" fontId="3" fillId="25" borderId="76" xfId="0" applyNumberFormat="1" applyFont="1" applyFill="1" applyBorder="1" applyAlignment="1">
      <alignment vertical="top" wrapText="1"/>
    </xf>
    <xf numFmtId="10" fontId="14" fillId="28" borderId="18" xfId="0" applyNumberFormat="1" applyFont="1" applyFill="1" applyBorder="1" applyAlignment="1">
      <alignment vertical="top" wrapText="1"/>
    </xf>
    <xf numFmtId="4" fontId="14" fillId="31" borderId="104" xfId="0" applyNumberFormat="1" applyFont="1" applyFill="1" applyBorder="1" applyAlignment="1">
      <alignment vertical="top" wrapText="1"/>
    </xf>
    <xf numFmtId="4" fontId="14" fillId="31" borderId="17" xfId="0" applyNumberFormat="1" applyFont="1" applyFill="1" applyBorder="1" applyAlignment="1">
      <alignment vertical="top" wrapText="1"/>
    </xf>
    <xf numFmtId="10" fontId="14" fillId="31" borderId="18" xfId="0" applyNumberFormat="1" applyFont="1" applyFill="1" applyBorder="1" applyAlignment="1">
      <alignment vertical="top" wrapText="1"/>
    </xf>
    <xf numFmtId="4" fontId="14" fillId="26" borderId="80" xfId="0" applyNumberFormat="1" applyFont="1" applyFill="1" applyBorder="1" applyAlignment="1">
      <alignment vertical="top" wrapText="1"/>
    </xf>
    <xf numFmtId="4" fontId="14" fillId="28" borderId="79" xfId="0" applyNumberFormat="1" applyFont="1" applyFill="1" applyBorder="1" applyAlignment="1">
      <alignment vertical="top" wrapText="1"/>
    </xf>
    <xf numFmtId="4" fontId="14" fillId="28" borderId="3" xfId="0" applyNumberFormat="1" applyFont="1" applyFill="1" applyBorder="1" applyAlignment="1">
      <alignment vertical="top" wrapText="1"/>
    </xf>
    <xf numFmtId="10" fontId="14" fillId="28" borderId="4" xfId="0" applyNumberFormat="1" applyFont="1" applyFill="1" applyBorder="1" applyAlignment="1">
      <alignment vertical="top" wrapText="1"/>
    </xf>
    <xf numFmtId="2" fontId="14" fillId="28" borderId="30" xfId="0" applyNumberFormat="1" applyFont="1" applyFill="1" applyBorder="1" applyAlignment="1">
      <alignment vertical="top" wrapText="1"/>
    </xf>
    <xf numFmtId="4" fontId="14" fillId="28" borderId="48" xfId="0" applyNumberFormat="1" applyFont="1" applyFill="1" applyBorder="1" applyAlignment="1">
      <alignment vertical="top" wrapText="1"/>
    </xf>
    <xf numFmtId="4" fontId="14" fillId="28" borderId="8" xfId="0" applyNumberFormat="1" applyFont="1" applyFill="1" applyBorder="1" applyAlignment="1">
      <alignment vertical="top" wrapText="1"/>
    </xf>
    <xf numFmtId="10" fontId="14" fillId="28" borderId="76" xfId="0" applyNumberFormat="1" applyFont="1" applyFill="1" applyBorder="1" applyAlignment="1">
      <alignment vertical="top" wrapText="1"/>
    </xf>
    <xf numFmtId="2" fontId="3" fillId="24" borderId="30" xfId="0" applyNumberFormat="1" applyFont="1" applyFill="1" applyBorder="1" applyAlignment="1">
      <alignment vertical="top" wrapText="1"/>
    </xf>
    <xf numFmtId="0" fontId="52" fillId="0" borderId="0" xfId="0" applyFont="1" applyAlignment="1">
      <alignment vertical="top"/>
    </xf>
    <xf numFmtId="2" fontId="14" fillId="26" borderId="84" xfId="0" applyNumberFormat="1" applyFont="1" applyFill="1" applyBorder="1" applyAlignment="1">
      <alignment vertical="top" wrapText="1"/>
    </xf>
    <xf numFmtId="10" fontId="3" fillId="25" borderId="13" xfId="0" applyNumberFormat="1" applyFont="1" applyFill="1" applyBorder="1" applyAlignment="1">
      <alignment vertical="top" wrapText="1"/>
    </xf>
    <xf numFmtId="2" fontId="14" fillId="28" borderId="84" xfId="0" applyNumberFormat="1" applyFont="1" applyFill="1" applyBorder="1" applyAlignment="1">
      <alignment vertical="top" wrapText="1"/>
    </xf>
    <xf numFmtId="10" fontId="14" fillId="28" borderId="21" xfId="0" applyNumberFormat="1" applyFont="1" applyFill="1" applyBorder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45" xfId="0" applyFont="1" applyFill="1" applyBorder="1" applyAlignment="1">
      <alignment vertical="top"/>
    </xf>
    <xf numFmtId="0" fontId="53" fillId="0" borderId="0" xfId="0" applyFont="1" applyAlignment="1">
      <alignment vertical="top"/>
    </xf>
    <xf numFmtId="10" fontId="14" fillId="26" borderId="13" xfId="0" applyNumberFormat="1" applyFont="1" applyFill="1" applyBorder="1" applyAlignment="1">
      <alignment vertical="top" wrapText="1"/>
    </xf>
    <xf numFmtId="0" fontId="54" fillId="0" borderId="0" xfId="0" applyFont="1" applyAlignment="1">
      <alignment vertical="top"/>
    </xf>
    <xf numFmtId="0" fontId="54" fillId="0" borderId="45" xfId="0" applyFont="1" applyFill="1" applyBorder="1" applyAlignment="1">
      <alignment vertical="top"/>
    </xf>
    <xf numFmtId="0" fontId="3" fillId="0" borderId="67" xfId="0" applyFont="1" applyFill="1" applyBorder="1" applyAlignment="1">
      <alignment vertical="top"/>
    </xf>
    <xf numFmtId="2" fontId="3" fillId="29" borderId="14" xfId="0" applyNumberFormat="1" applyFont="1" applyFill="1" applyBorder="1" applyAlignment="1">
      <alignment vertical="top" wrapText="1"/>
    </xf>
    <xf numFmtId="4" fontId="3" fillId="29" borderId="11" xfId="0" applyNumberFormat="1" applyFont="1" applyFill="1" applyBorder="1" applyAlignment="1">
      <alignment vertical="top"/>
    </xf>
    <xf numFmtId="4" fontId="3" fillId="29" borderId="12" xfId="0" applyNumberFormat="1" applyFont="1" applyFill="1" applyBorder="1" applyAlignment="1">
      <alignment vertical="top"/>
    </xf>
    <xf numFmtId="10" fontId="3" fillId="29" borderId="13" xfId="0" applyNumberFormat="1" applyFont="1" applyFill="1" applyBorder="1" applyAlignment="1">
      <alignment vertical="top"/>
    </xf>
    <xf numFmtId="4" fontId="53" fillId="0" borderId="0" xfId="0" applyNumberFormat="1" applyFont="1" applyAlignment="1">
      <alignment vertical="top"/>
    </xf>
    <xf numFmtId="2" fontId="0" fillId="0" borderId="0" xfId="0" applyNumberFormat="1" applyFont="1" applyAlignment="1">
      <alignment vertical="top" wrapText="1"/>
    </xf>
    <xf numFmtId="4" fontId="0" fillId="0" borderId="17" xfId="0" applyNumberFormat="1" applyFont="1" applyFill="1" applyBorder="1" applyAlignment="1">
      <alignment vertical="top"/>
    </xf>
    <xf numFmtId="10" fontId="0" fillId="0" borderId="17" xfId="0" applyNumberFormat="1" applyFont="1" applyBorder="1" applyAlignment="1">
      <alignment vertical="top"/>
    </xf>
    <xf numFmtId="2" fontId="0" fillId="0" borderId="0" xfId="0" applyNumberFormat="1" applyFont="1" applyFill="1" applyAlignment="1">
      <alignment vertical="top" wrapText="1"/>
    </xf>
    <xf numFmtId="4" fontId="14" fillId="28" borderId="115" xfId="0" applyNumberFormat="1" applyFont="1" applyFill="1" applyBorder="1" applyAlignment="1">
      <alignment vertical="top" wrapText="1"/>
    </xf>
    <xf numFmtId="4" fontId="14" fillId="28" borderId="116" xfId="0" applyNumberFormat="1" applyFont="1" applyFill="1" applyBorder="1" applyAlignment="1">
      <alignment vertical="top" wrapText="1"/>
    </xf>
    <xf numFmtId="4" fontId="14" fillId="26" borderId="110" xfId="0" applyNumberFormat="1" applyFont="1" applyFill="1" applyBorder="1" applyAlignment="1">
      <alignment vertical="top" wrapText="1"/>
    </xf>
    <xf numFmtId="4" fontId="7" fillId="32" borderId="120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9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2" xfId="0" applyNumberFormat="1" applyFont="1" applyBorder="1" applyAlignment="1">
      <alignment horizontal="center" vertical="center" wrapText="1"/>
    </xf>
    <xf numFmtId="4" fontId="3" fillId="0" borderId="10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49" fontId="9" fillId="0" borderId="129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9" fillId="0" borderId="124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2" fontId="2" fillId="0" borderId="77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Alignment="1">
      <alignment vertical="top" wrapText="1"/>
    </xf>
    <xf numFmtId="4" fontId="14" fillId="26" borderId="116" xfId="0" applyNumberFormat="1" applyFont="1" applyFill="1" applyBorder="1" applyAlignment="1">
      <alignment vertical="top" wrapText="1"/>
    </xf>
    <xf numFmtId="4" fontId="14" fillId="26" borderId="16" xfId="0" applyNumberFormat="1" applyFont="1" applyFill="1" applyBorder="1" applyAlignment="1">
      <alignment vertical="top" wrapText="1"/>
    </xf>
    <xf numFmtId="4" fontId="14" fillId="26" borderId="115" xfId="0" applyNumberFormat="1" applyFont="1" applyFill="1" applyBorder="1" applyAlignment="1">
      <alignment vertical="top" wrapText="1"/>
    </xf>
    <xf numFmtId="4" fontId="14" fillId="26" borderId="120" xfId="0" applyNumberFormat="1" applyFont="1" applyFill="1" applyBorder="1" applyAlignment="1">
      <alignment vertical="top" wrapText="1"/>
    </xf>
    <xf numFmtId="4" fontId="14" fillId="26" borderId="15" xfId="0" applyNumberFormat="1" applyFont="1" applyFill="1" applyBorder="1" applyAlignment="1">
      <alignment vertical="top" wrapText="1"/>
    </xf>
    <xf numFmtId="4" fontId="3" fillId="25" borderId="11" xfId="0" applyNumberFormat="1" applyFont="1" applyFill="1" applyBorder="1" applyAlignment="1">
      <alignment vertical="top" wrapText="1"/>
    </xf>
    <xf numFmtId="4" fontId="14" fillId="26" borderId="118" xfId="0" applyNumberFormat="1" applyFont="1" applyFill="1" applyBorder="1" applyAlignment="1">
      <alignment vertical="top" wrapText="1"/>
    </xf>
    <xf numFmtId="4" fontId="14" fillId="26" borderId="134" xfId="0" applyNumberFormat="1" applyFont="1" applyFill="1" applyBorder="1" applyAlignment="1">
      <alignment vertical="top" wrapText="1"/>
    </xf>
    <xf numFmtId="4" fontId="3" fillId="25" borderId="53" xfId="0" applyNumberFormat="1" applyFont="1" applyFill="1" applyBorder="1" applyAlignment="1">
      <alignment vertical="top" wrapText="1"/>
    </xf>
    <xf numFmtId="10" fontId="14" fillId="32" borderId="18" xfId="0" applyNumberFormat="1" applyFont="1" applyFill="1" applyBorder="1" applyAlignment="1">
      <alignment vertical="top" wrapText="1"/>
    </xf>
    <xf numFmtId="2" fontId="14" fillId="28" borderId="85" xfId="0" applyNumberFormat="1" applyFont="1" applyFill="1" applyBorder="1" applyAlignment="1">
      <alignment vertical="top" wrapText="1"/>
    </xf>
    <xf numFmtId="4" fontId="14" fillId="28" borderId="103" xfId="0" applyNumberFormat="1" applyFont="1" applyFill="1" applyBorder="1" applyAlignment="1">
      <alignment vertical="top" wrapText="1"/>
    </xf>
    <xf numFmtId="4" fontId="14" fillId="28" borderId="23" xfId="0" applyNumberFormat="1" applyFont="1" applyFill="1" applyBorder="1" applyAlignment="1">
      <alignment vertical="top" wrapText="1"/>
    </xf>
    <xf numFmtId="10" fontId="14" fillId="28" borderId="24" xfId="0" applyNumberFormat="1" applyFont="1" applyFill="1" applyBorder="1" applyAlignment="1">
      <alignment vertical="top" wrapText="1"/>
    </xf>
    <xf numFmtId="4" fontId="14" fillId="28" borderId="110" xfId="0" applyNumberFormat="1" applyFont="1" applyFill="1" applyBorder="1" applyAlignment="1">
      <alignment vertical="top" wrapText="1"/>
    </xf>
    <xf numFmtId="4" fontId="14" fillId="28" borderId="112" xfId="0" applyNumberFormat="1" applyFont="1" applyFill="1" applyBorder="1" applyAlignment="1">
      <alignment vertical="top" wrapText="1"/>
    </xf>
    <xf numFmtId="4" fontId="14" fillId="28" borderId="119" xfId="0" applyNumberFormat="1" applyFont="1" applyFill="1" applyBorder="1" applyAlignment="1">
      <alignment vertical="top" wrapText="1"/>
    </xf>
    <xf numFmtId="4" fontId="14" fillId="28" borderId="126" xfId="0" applyNumberFormat="1" applyFont="1" applyFill="1" applyBorder="1" applyAlignment="1">
      <alignment vertical="top" wrapText="1"/>
    </xf>
    <xf numFmtId="4" fontId="14" fillId="28" borderId="16" xfId="0" applyNumberFormat="1" applyFont="1" applyFill="1" applyBorder="1" applyAlignment="1">
      <alignment vertical="top" wrapText="1"/>
    </xf>
    <xf numFmtId="4" fontId="14" fillId="26" borderId="117" xfId="0" applyNumberFormat="1" applyFont="1" applyFill="1" applyBorder="1" applyAlignment="1">
      <alignment vertical="top" wrapText="1"/>
    </xf>
    <xf numFmtId="4" fontId="14" fillId="26" borderId="135" xfId="0" applyNumberFormat="1" applyFont="1" applyFill="1" applyBorder="1" applyAlignment="1">
      <alignment vertical="top" wrapText="1"/>
    </xf>
    <xf numFmtId="10" fontId="14" fillId="26" borderId="10" xfId="0" applyNumberFormat="1" applyFont="1" applyFill="1" applyBorder="1" applyAlignment="1">
      <alignment vertical="top" wrapText="1"/>
    </xf>
    <xf numFmtId="4" fontId="14" fillId="28" borderId="132" xfId="0" applyNumberFormat="1" applyFont="1" applyFill="1" applyBorder="1" applyAlignment="1">
      <alignment vertical="top" wrapText="1"/>
    </xf>
    <xf numFmtId="4" fontId="14" fillId="28" borderId="114" xfId="0" applyNumberFormat="1" applyFont="1" applyFill="1" applyBorder="1" applyAlignment="1">
      <alignment vertical="top" wrapText="1"/>
    </xf>
    <xf numFmtId="4" fontId="14" fillId="28" borderId="9" xfId="0" applyNumberFormat="1" applyFont="1" applyFill="1" applyBorder="1" applyAlignment="1">
      <alignment vertical="top" wrapText="1"/>
    </xf>
    <xf numFmtId="10" fontId="14" fillId="28" borderId="10" xfId="0" applyNumberFormat="1" applyFont="1" applyFill="1" applyBorder="1" applyAlignment="1">
      <alignment vertical="top" wrapText="1"/>
    </xf>
    <xf numFmtId="4" fontId="3" fillId="0" borderId="23" xfId="0" applyNumberFormat="1" applyFont="1" applyFill="1" applyBorder="1" applyAlignment="1">
      <alignment horizontal="center" vertical="center" wrapText="1"/>
    </xf>
    <xf numFmtId="0" fontId="2" fillId="0" borderId="136" xfId="0" applyFont="1" applyFill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4" fontId="3" fillId="0" borderId="12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10" fontId="3" fillId="0" borderId="119" xfId="0" applyNumberFormat="1" applyFont="1" applyBorder="1" applyAlignment="1">
      <alignment horizontal="center" vertical="center" wrapText="1"/>
    </xf>
    <xf numFmtId="10" fontId="3" fillId="24" borderId="109" xfId="0" applyNumberFormat="1" applyFont="1" applyFill="1" applyBorder="1" applyAlignment="1">
      <alignment vertical="top" wrapText="1"/>
    </xf>
    <xf numFmtId="4" fontId="3" fillId="24" borderId="109" xfId="0" applyNumberFormat="1" applyFont="1" applyFill="1" applyBorder="1" applyAlignment="1">
      <alignment vertical="top" wrapText="1"/>
    </xf>
    <xf numFmtId="4" fontId="14" fillId="26" borderId="137" xfId="0" applyNumberFormat="1" applyFont="1" applyFill="1" applyBorder="1" applyAlignment="1">
      <alignment vertical="top" wrapText="1"/>
    </xf>
    <xf numFmtId="4" fontId="3" fillId="25" borderId="117" xfId="0" applyNumberFormat="1" applyFont="1" applyFill="1" applyBorder="1" applyAlignment="1">
      <alignment vertical="top" wrapText="1"/>
    </xf>
    <xf numFmtId="4" fontId="14" fillId="26" borderId="109" xfId="0" applyNumberFormat="1" applyFont="1" applyFill="1" applyBorder="1" applyAlignment="1">
      <alignment vertical="top" wrapText="1"/>
    </xf>
    <xf numFmtId="4" fontId="3" fillId="25" borderId="109" xfId="0" applyNumberFormat="1" applyFont="1" applyFill="1" applyBorder="1" applyAlignment="1">
      <alignment vertical="top" wrapText="1"/>
    </xf>
    <xf numFmtId="4" fontId="14" fillId="26" borderId="112" xfId="0" applyNumberFormat="1" applyFont="1" applyFill="1" applyBorder="1" applyAlignment="1">
      <alignment vertical="top" wrapText="1"/>
    </xf>
    <xf numFmtId="4" fontId="9" fillId="33" borderId="112" xfId="0" applyNumberFormat="1" applyFont="1" applyFill="1" applyBorder="1" applyAlignment="1">
      <alignment vertical="top" wrapText="1"/>
    </xf>
    <xf numFmtId="4" fontId="14" fillId="28" borderId="131" xfId="0" applyNumberFormat="1" applyFont="1" applyFill="1" applyBorder="1" applyAlignment="1">
      <alignment vertical="top" wrapText="1"/>
    </xf>
    <xf numFmtId="4" fontId="3" fillId="29" borderId="109" xfId="0" applyNumberFormat="1" applyFont="1" applyFill="1" applyBorder="1" applyAlignment="1">
      <alignment vertical="top"/>
    </xf>
    <xf numFmtId="2" fontId="14" fillId="31" borderId="86" xfId="0" applyNumberFormat="1" applyFont="1" applyFill="1" applyBorder="1" applyAlignment="1">
      <alignment vertical="top" wrapText="1"/>
    </xf>
    <xf numFmtId="2" fontId="14" fillId="28" borderId="88" xfId="0" applyNumberFormat="1" applyFont="1" applyFill="1" applyBorder="1" applyAlignment="1">
      <alignment vertical="top" wrapText="1"/>
    </xf>
    <xf numFmtId="2" fontId="14" fillId="26" borderId="88" xfId="0" applyNumberFormat="1" applyFont="1" applyFill="1" applyBorder="1" applyAlignment="1">
      <alignment vertical="top" wrapText="1"/>
    </xf>
    <xf numFmtId="2" fontId="14" fillId="32" borderId="86" xfId="0" applyNumberFormat="1" applyFont="1" applyFill="1" applyBorder="1" applyAlignment="1">
      <alignment vertical="top" wrapText="1"/>
    </xf>
    <xf numFmtId="10" fontId="3" fillId="26" borderId="21" xfId="0" applyNumberFormat="1" applyFont="1" applyFill="1" applyBorder="1" applyAlignment="1">
      <alignment vertical="top" wrapText="1"/>
    </xf>
    <xf numFmtId="10" fontId="3" fillId="26" borderId="18" xfId="0" applyNumberFormat="1" applyFont="1" applyFill="1" applyBorder="1" applyAlignment="1">
      <alignment vertical="top" wrapText="1"/>
    </xf>
    <xf numFmtId="10" fontId="9" fillId="26" borderId="21" xfId="0" applyNumberFormat="1" applyFont="1" applyFill="1" applyBorder="1" applyAlignment="1">
      <alignment vertical="top" wrapText="1"/>
    </xf>
    <xf numFmtId="10" fontId="9" fillId="26" borderId="18" xfId="0" applyNumberFormat="1" applyFont="1" applyFill="1" applyBorder="1" applyAlignment="1">
      <alignment vertical="top" wrapText="1"/>
    </xf>
    <xf numFmtId="2" fontId="14" fillId="26" borderId="85" xfId="0" applyNumberFormat="1" applyFont="1" applyFill="1" applyBorder="1" applyAlignment="1">
      <alignment vertical="top" wrapText="1"/>
    </xf>
    <xf numFmtId="4" fontId="14" fillId="26" borderId="23" xfId="0" applyNumberFormat="1" applyFont="1" applyFill="1" applyBorder="1" applyAlignment="1">
      <alignment vertical="top" wrapText="1"/>
    </xf>
    <xf numFmtId="10" fontId="3" fillId="26" borderId="24" xfId="0" applyNumberFormat="1" applyFont="1" applyFill="1" applyBorder="1" applyAlignment="1">
      <alignment vertical="top" wrapText="1"/>
    </xf>
    <xf numFmtId="10" fontId="3" fillId="28" borderId="93" xfId="0" applyNumberFormat="1" applyFont="1" applyFill="1" applyBorder="1" applyAlignment="1">
      <alignment vertical="top" wrapText="1"/>
    </xf>
    <xf numFmtId="10" fontId="3" fillId="28" borderId="76" xfId="0" applyNumberFormat="1" applyFont="1" applyFill="1" applyBorder="1" applyAlignment="1">
      <alignment vertical="top" wrapText="1"/>
    </xf>
    <xf numFmtId="2" fontId="14" fillId="26" borderId="29" xfId="0" applyNumberFormat="1" applyFont="1" applyFill="1" applyBorder="1" applyAlignment="1">
      <alignment vertical="top" wrapText="1"/>
    </xf>
    <xf numFmtId="4" fontId="14" fillId="26" borderId="26" xfId="0" applyNumberFormat="1" applyFont="1" applyFill="1" applyBorder="1" applyAlignment="1">
      <alignment vertical="top" wrapText="1"/>
    </xf>
    <xf numFmtId="4" fontId="14" fillId="26" borderId="133" xfId="0" applyNumberFormat="1" applyFont="1" applyFill="1" applyBorder="1" applyAlignment="1">
      <alignment vertical="top" wrapText="1"/>
    </xf>
    <xf numFmtId="4" fontId="14" fillId="26" borderId="3" xfId="0" applyNumberFormat="1" applyFont="1" applyFill="1" applyBorder="1" applyAlignment="1">
      <alignment vertical="top" wrapText="1"/>
    </xf>
    <xf numFmtId="10" fontId="3" fillId="26" borderId="4" xfId="0" applyNumberFormat="1" applyFont="1" applyFill="1" applyBorder="1" applyAlignment="1">
      <alignment vertical="top" wrapText="1"/>
    </xf>
    <xf numFmtId="4" fontId="14" fillId="26" borderId="9" xfId="0" applyNumberFormat="1" applyFont="1" applyFill="1" applyBorder="1" applyAlignment="1">
      <alignment vertical="top" wrapText="1"/>
    </xf>
    <xf numFmtId="10" fontId="9" fillId="26" borderId="10" xfId="0" applyNumberFormat="1" applyFont="1" applyFill="1" applyBorder="1" applyAlignment="1">
      <alignment vertical="top" wrapText="1"/>
    </xf>
    <xf numFmtId="2" fontId="14" fillId="28" borderId="29" xfId="0" applyNumberFormat="1" applyFont="1" applyFill="1" applyBorder="1" applyAlignment="1">
      <alignment vertical="top" wrapText="1"/>
    </xf>
    <xf numFmtId="4" fontId="14" fillId="28" borderId="118" xfId="0" applyNumberFormat="1" applyFont="1" applyFill="1" applyBorder="1" applyAlignment="1">
      <alignment vertical="top" wrapText="1"/>
    </xf>
    <xf numFmtId="4" fontId="14" fillId="28" borderId="45" xfId="0" applyNumberFormat="1" applyFont="1" applyFill="1" applyBorder="1" applyAlignment="1">
      <alignment vertical="top" wrapText="1"/>
    </xf>
    <xf numFmtId="4" fontId="14" fillId="28" borderId="26" xfId="0" applyNumberFormat="1" applyFont="1" applyFill="1" applyBorder="1" applyAlignment="1">
      <alignment vertical="top" wrapText="1"/>
    </xf>
    <xf numFmtId="10" fontId="3" fillId="28" borderId="108" xfId="0" applyNumberFormat="1" applyFont="1" applyFill="1" applyBorder="1" applyAlignment="1">
      <alignment vertical="top" wrapText="1"/>
    </xf>
    <xf numFmtId="4" fontId="14" fillId="28" borderId="106" xfId="0" applyNumberFormat="1" applyFont="1" applyFill="1" applyBorder="1" applyAlignment="1">
      <alignment vertical="top" wrapText="1"/>
    </xf>
    <xf numFmtId="10" fontId="14" fillId="28" borderId="108" xfId="0" applyNumberFormat="1" applyFont="1" applyFill="1" applyBorder="1" applyAlignment="1">
      <alignment vertical="top" wrapText="1"/>
    </xf>
    <xf numFmtId="4" fontId="14" fillId="26" borderId="19" xfId="0" applyNumberFormat="1" applyFont="1" applyFill="1" applyBorder="1" applyAlignment="1">
      <alignment vertical="top" wrapText="1"/>
    </xf>
    <xf numFmtId="0" fontId="49" fillId="0" borderId="0" xfId="0" applyFont="1" applyAlignment="1">
      <alignment horizontal="center"/>
    </xf>
    <xf numFmtId="10" fontId="3" fillId="0" borderId="0" xfId="0" applyNumberFormat="1" applyFont="1" applyAlignment="1">
      <alignment horizontal="right" vertical="top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77" t="s">
        <v>275</v>
      </c>
      <c r="B1" s="577"/>
      <c r="C1" s="577"/>
      <c r="D1" s="577"/>
      <c r="E1" s="577"/>
      <c r="F1" s="577"/>
      <c r="G1" s="577"/>
      <c r="H1" s="577"/>
      <c r="I1" s="577"/>
      <c r="J1" s="577"/>
    </row>
    <row r="2" spans="1:13" s="316" customFormat="1" ht="13.5" customHeight="1" x14ac:dyDescent="0.25">
      <c r="A2" s="617"/>
      <c r="B2" s="617"/>
      <c r="C2" s="617"/>
      <c r="D2" s="617"/>
      <c r="E2" s="617"/>
      <c r="F2" s="617"/>
      <c r="G2" s="617"/>
      <c r="H2" s="617"/>
      <c r="I2" s="617"/>
      <c r="J2" s="617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78" t="s">
        <v>1</v>
      </c>
      <c r="B4" s="580" t="s">
        <v>2</v>
      </c>
      <c r="C4" s="581"/>
      <c r="D4" s="581"/>
      <c r="E4" s="582"/>
      <c r="F4" s="583" t="s">
        <v>276</v>
      </c>
      <c r="G4" s="585" t="s">
        <v>274</v>
      </c>
      <c r="H4" s="587" t="s">
        <v>273</v>
      </c>
      <c r="I4" s="589" t="s">
        <v>537</v>
      </c>
      <c r="J4" s="591" t="s">
        <v>272</v>
      </c>
    </row>
    <row r="5" spans="1:13" s="318" customFormat="1" ht="24.75" customHeight="1" thickBot="1" x14ac:dyDescent="0.3">
      <c r="A5" s="579"/>
      <c r="B5" s="136" t="s">
        <v>3</v>
      </c>
      <c r="C5" s="137" t="s">
        <v>4</v>
      </c>
      <c r="D5" s="137" t="s">
        <v>5</v>
      </c>
      <c r="E5" s="138" t="s">
        <v>6</v>
      </c>
      <c r="F5" s="584"/>
      <c r="G5" s="586"/>
      <c r="H5" s="588"/>
      <c r="I5" s="590"/>
      <c r="J5" s="592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614"/>
      <c r="C107" s="599"/>
      <c r="D107" s="599"/>
      <c r="E107" s="621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608"/>
      <c r="C108" s="600"/>
      <c r="D108" s="600"/>
      <c r="E108" s="622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605"/>
      <c r="C109" s="601"/>
      <c r="D109" s="601"/>
      <c r="E109" s="623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93" t="s">
        <v>43</v>
      </c>
      <c r="C147" s="596"/>
      <c r="D147" s="596" t="s">
        <v>529</v>
      </c>
      <c r="E147" s="618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95"/>
      <c r="C148" s="598"/>
      <c r="D148" s="598"/>
      <c r="E148" s="620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93" t="s">
        <v>43</v>
      </c>
      <c r="C150" s="596"/>
      <c r="D150" s="596" t="s">
        <v>160</v>
      </c>
      <c r="E150" s="618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94"/>
      <c r="C151" s="597"/>
      <c r="D151" s="597"/>
      <c r="E151" s="619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95"/>
      <c r="C152" s="598"/>
      <c r="D152" s="598"/>
      <c r="E152" s="620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93" t="s">
        <v>43</v>
      </c>
      <c r="C156" s="596"/>
      <c r="D156" s="596" t="s">
        <v>55</v>
      </c>
      <c r="E156" s="618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95"/>
      <c r="C157" s="598"/>
      <c r="D157" s="598"/>
      <c r="E157" s="620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604" t="s">
        <v>43</v>
      </c>
      <c r="C172" s="606"/>
      <c r="D172" s="606" t="s">
        <v>61</v>
      </c>
      <c r="E172" s="624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608"/>
      <c r="C173" s="600"/>
      <c r="D173" s="600"/>
      <c r="E173" s="622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609"/>
      <c r="C174" s="610"/>
      <c r="D174" s="610"/>
      <c r="E174" s="625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604" t="s">
        <v>43</v>
      </c>
      <c r="C178" s="606"/>
      <c r="D178" s="606" t="s">
        <v>63</v>
      </c>
      <c r="E178" s="624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605"/>
      <c r="C179" s="601"/>
      <c r="D179" s="601"/>
      <c r="E179" s="623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604" t="s">
        <v>43</v>
      </c>
      <c r="C181" s="606"/>
      <c r="D181" s="606" t="s">
        <v>528</v>
      </c>
      <c r="E181" s="624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605"/>
      <c r="C182" s="601"/>
      <c r="D182" s="601"/>
      <c r="E182" s="623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604" t="s">
        <v>43</v>
      </c>
      <c r="C184" s="606"/>
      <c r="D184" s="606" t="s">
        <v>162</v>
      </c>
      <c r="E184" s="624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605"/>
      <c r="C185" s="601"/>
      <c r="D185" s="601"/>
      <c r="E185" s="623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604" t="s">
        <v>43</v>
      </c>
      <c r="C187" s="606"/>
      <c r="D187" s="606" t="s">
        <v>64</v>
      </c>
      <c r="E187" s="624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605"/>
      <c r="C188" s="601"/>
      <c r="D188" s="601"/>
      <c r="E188" s="623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612" t="s">
        <v>43</v>
      </c>
      <c r="C199" s="606"/>
      <c r="D199" s="606" t="s">
        <v>69</v>
      </c>
      <c r="E199" s="624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613"/>
      <c r="C200" s="601"/>
      <c r="D200" s="601"/>
      <c r="E200" s="623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604" t="s">
        <v>43</v>
      </c>
      <c r="C202" s="606"/>
      <c r="D202" s="606" t="s">
        <v>70</v>
      </c>
      <c r="E202" s="624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605"/>
      <c r="C203" s="601"/>
      <c r="D203" s="601"/>
      <c r="E203" s="623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612" t="s">
        <v>72</v>
      </c>
      <c r="C205" s="606"/>
      <c r="D205" s="606" t="s">
        <v>73</v>
      </c>
      <c r="E205" s="624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613"/>
      <c r="C206" s="601"/>
      <c r="D206" s="601"/>
      <c r="E206" s="623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612"/>
      <c r="C208" s="606"/>
      <c r="D208" s="606"/>
      <c r="E208" s="624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615"/>
      <c r="C209" s="600"/>
      <c r="D209" s="600"/>
      <c r="E209" s="622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613"/>
      <c r="C210" s="601"/>
      <c r="D210" s="601"/>
      <c r="E210" s="623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612" t="s">
        <v>43</v>
      </c>
      <c r="C212" s="606" t="s">
        <v>66</v>
      </c>
      <c r="D212" s="606" t="s">
        <v>74</v>
      </c>
      <c r="E212" s="624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613"/>
      <c r="C213" s="601"/>
      <c r="D213" s="601"/>
      <c r="E213" s="623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604" t="s">
        <v>43</v>
      </c>
      <c r="C229" s="606" t="s">
        <v>75</v>
      </c>
      <c r="D229" s="606" t="s">
        <v>87</v>
      </c>
      <c r="E229" s="624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609"/>
      <c r="C230" s="610"/>
      <c r="D230" s="610"/>
      <c r="E230" s="625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614" t="s">
        <v>43</v>
      </c>
      <c r="C275" s="599"/>
      <c r="D275" s="599" t="s">
        <v>259</v>
      </c>
      <c r="E275" s="621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608"/>
      <c r="C276" s="600"/>
      <c r="D276" s="600"/>
      <c r="E276" s="622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609"/>
      <c r="C277" s="610"/>
      <c r="D277" s="610"/>
      <c r="E277" s="625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604" t="s">
        <v>72</v>
      </c>
      <c r="C316" s="606" t="s">
        <v>66</v>
      </c>
      <c r="D316" s="606" t="s">
        <v>102</v>
      </c>
      <c r="E316" s="607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605"/>
      <c r="C317" s="601"/>
      <c r="D317" s="601"/>
      <c r="E317" s="603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604" t="s">
        <v>72</v>
      </c>
      <c r="C318" s="606" t="s">
        <v>95</v>
      </c>
      <c r="D318" s="606" t="s">
        <v>102</v>
      </c>
      <c r="E318" s="607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605"/>
      <c r="C319" s="601"/>
      <c r="D319" s="601"/>
      <c r="E319" s="603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604" t="s">
        <v>72</v>
      </c>
      <c r="C327" s="606" t="s">
        <v>95</v>
      </c>
      <c r="D327" s="606" t="s">
        <v>104</v>
      </c>
      <c r="E327" s="607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608"/>
      <c r="C328" s="600"/>
      <c r="D328" s="600"/>
      <c r="E328" s="602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605"/>
      <c r="C329" s="601"/>
      <c r="D329" s="601"/>
      <c r="E329" s="603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604" t="s">
        <v>72</v>
      </c>
      <c r="C330" s="606" t="s">
        <v>95</v>
      </c>
      <c r="D330" s="606" t="s">
        <v>105</v>
      </c>
      <c r="E330" s="607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608"/>
      <c r="C331" s="600"/>
      <c r="D331" s="600"/>
      <c r="E331" s="602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605"/>
      <c r="C332" s="601"/>
      <c r="D332" s="601"/>
      <c r="E332" s="603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604" t="s">
        <v>72</v>
      </c>
      <c r="C333" s="606" t="s">
        <v>95</v>
      </c>
      <c r="D333" s="606" t="s">
        <v>106</v>
      </c>
      <c r="E333" s="607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608"/>
      <c r="C334" s="600"/>
      <c r="D334" s="600"/>
      <c r="E334" s="602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609"/>
      <c r="C335" s="610"/>
      <c r="D335" s="610"/>
      <c r="E335" s="611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604" t="s">
        <v>18</v>
      </c>
      <c r="C401" s="606"/>
      <c r="D401" s="606" t="s">
        <v>124</v>
      </c>
      <c r="E401" s="624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605"/>
      <c r="C402" s="601"/>
      <c r="D402" s="601"/>
      <c r="E402" s="623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93" t="s">
        <v>18</v>
      </c>
      <c r="C409" s="596"/>
      <c r="D409" s="596" t="s">
        <v>249</v>
      </c>
      <c r="E409" s="618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95"/>
      <c r="C410" s="598"/>
      <c r="D410" s="598"/>
      <c r="E410" s="620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616" t="s">
        <v>523</v>
      </c>
      <c r="B593" s="616"/>
      <c r="C593" s="616"/>
      <c r="D593" s="616"/>
      <c r="E593" s="616"/>
      <c r="F593" s="616"/>
      <c r="J593" s="219" t="s">
        <v>209</v>
      </c>
    </row>
    <row r="594" spans="1:10" ht="22.5" customHeight="1" x14ac:dyDescent="0.25">
      <c r="A594" s="616"/>
      <c r="B594" s="616"/>
      <c r="C594" s="616"/>
      <c r="D594" s="616"/>
      <c r="E594" s="616"/>
      <c r="F594" s="616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zoomScaleNormal="100" workbookViewId="0">
      <pane ySplit="5" topLeftCell="A6" activePane="bottomLeft" state="frozen"/>
      <selection activeCell="P95" sqref="P95"/>
      <selection pane="bottomLeft" sqref="A1:F1"/>
    </sheetView>
  </sheetViews>
  <sheetFormatPr defaultRowHeight="15" x14ac:dyDescent="0.25"/>
  <cols>
    <col min="1" max="1" width="5" style="480" customWidth="1"/>
    <col min="2" max="2" width="69" style="569" customWidth="1"/>
    <col min="3" max="3" width="19.42578125" style="501" hidden="1" customWidth="1"/>
    <col min="4" max="4" width="20.28515625" style="501" customWidth="1"/>
    <col min="5" max="5" width="18.85546875" style="501" customWidth="1"/>
    <col min="6" max="6" width="12.42578125" style="501" customWidth="1"/>
    <col min="7" max="7" width="18.42578125" style="470" customWidth="1"/>
    <col min="8" max="8" width="19.85546875" style="470" customWidth="1"/>
    <col min="9" max="16384" width="9.140625" style="470"/>
  </cols>
  <sheetData>
    <row r="1" spans="1:8" ht="24" customHeight="1" x14ac:dyDescent="0.25">
      <c r="A1" s="617" t="s">
        <v>538</v>
      </c>
      <c r="B1" s="617"/>
      <c r="C1" s="617"/>
      <c r="D1" s="617"/>
      <c r="E1" s="617"/>
      <c r="F1" s="617"/>
    </row>
    <row r="2" spans="1:8" ht="13.5" customHeight="1" x14ac:dyDescent="0.25">
      <c r="A2" s="471"/>
      <c r="B2" s="471"/>
      <c r="C2" s="471"/>
      <c r="D2" s="471"/>
      <c r="E2" s="471"/>
      <c r="F2" s="471"/>
    </row>
    <row r="3" spans="1:8" ht="15" customHeight="1" thickBot="1" x14ac:dyDescent="0.3">
      <c r="A3" s="472"/>
      <c r="B3" s="473"/>
      <c r="C3" s="473"/>
      <c r="D3" s="473"/>
      <c r="E3" s="473"/>
      <c r="F3" s="699" t="s">
        <v>0</v>
      </c>
    </row>
    <row r="4" spans="1:8" s="493" customFormat="1" ht="35.25" customHeight="1" thickBot="1" x14ac:dyDescent="0.3">
      <c r="A4" s="578" t="s">
        <v>1</v>
      </c>
      <c r="B4" s="626" t="s">
        <v>276</v>
      </c>
      <c r="C4" s="585" t="s">
        <v>274</v>
      </c>
      <c r="D4" s="587" t="s">
        <v>549</v>
      </c>
      <c r="E4" s="589" t="s">
        <v>546</v>
      </c>
      <c r="F4" s="591" t="s">
        <v>272</v>
      </c>
    </row>
    <row r="5" spans="1:8" s="1" customFormat="1" ht="15" customHeight="1" thickBot="1" x14ac:dyDescent="0.3">
      <c r="A5" s="655"/>
      <c r="B5" s="656"/>
      <c r="C5" s="657"/>
      <c r="D5" s="658"/>
      <c r="E5" s="654"/>
      <c r="F5" s="659"/>
    </row>
    <row r="6" spans="1:8" ht="36" customHeight="1" thickBot="1" x14ac:dyDescent="0.3">
      <c r="A6" s="496">
        <v>1</v>
      </c>
      <c r="B6" s="497" t="s">
        <v>224</v>
      </c>
      <c r="C6" s="661" t="e">
        <f>C7+C8+C9</f>
        <v>#REF!</v>
      </c>
      <c r="D6" s="498">
        <v>1049359099.99</v>
      </c>
      <c r="E6" s="499">
        <v>506607099.64999998</v>
      </c>
      <c r="F6" s="660">
        <v>0.48277763032200105</v>
      </c>
      <c r="H6" s="501"/>
    </row>
    <row r="7" spans="1:8" s="478" customFormat="1" ht="38.25" customHeight="1" x14ac:dyDescent="0.25">
      <c r="A7" s="477"/>
      <c r="B7" s="553" t="s">
        <v>10</v>
      </c>
      <c r="C7" s="662" t="e">
        <f>#REF!</f>
        <v>#REF!</v>
      </c>
      <c r="D7" s="520">
        <v>100000</v>
      </c>
      <c r="E7" s="520">
        <v>30000</v>
      </c>
      <c r="F7" s="674">
        <v>0.3</v>
      </c>
      <c r="H7" s="479"/>
    </row>
    <row r="8" spans="1:8" s="506" customFormat="1" ht="39" customHeight="1" x14ac:dyDescent="0.25">
      <c r="A8" s="505"/>
      <c r="B8" s="521" t="s">
        <v>156</v>
      </c>
      <c r="C8" s="631" t="e">
        <f>#REF!+#REF!</f>
        <v>#REF!</v>
      </c>
      <c r="D8" s="523">
        <v>1028922618.09</v>
      </c>
      <c r="E8" s="523">
        <v>486240617.75</v>
      </c>
      <c r="F8" s="675">
        <v>0.47257258145672182</v>
      </c>
      <c r="H8" s="507"/>
    </row>
    <row r="9" spans="1:8" s="506" customFormat="1" ht="25.5" customHeight="1" thickBot="1" x14ac:dyDescent="0.3">
      <c r="A9" s="505"/>
      <c r="B9" s="678" t="s">
        <v>211</v>
      </c>
      <c r="C9" s="635" t="e">
        <f>#REF!</f>
        <v>#REF!</v>
      </c>
      <c r="D9" s="679">
        <v>20336481.899999999</v>
      </c>
      <c r="E9" s="679">
        <v>20336481.899999999</v>
      </c>
      <c r="F9" s="680">
        <v>1</v>
      </c>
      <c r="H9" s="507"/>
    </row>
    <row r="10" spans="1:8" ht="38.25" customHeight="1" thickBot="1" x14ac:dyDescent="0.3">
      <c r="A10" s="527">
        <v>2</v>
      </c>
      <c r="B10" s="528" t="s">
        <v>225</v>
      </c>
      <c r="C10" s="665" t="e">
        <f>C11+C12+#REF!+C13+C14+#REF!</f>
        <v>#REF!</v>
      </c>
      <c r="D10" s="509">
        <v>3055494824.8900003</v>
      </c>
      <c r="E10" s="510">
        <v>1396292161.24</v>
      </c>
      <c r="F10" s="554">
        <v>0.45697742632906191</v>
      </c>
      <c r="H10" s="501"/>
    </row>
    <row r="11" spans="1:8" s="482" customFormat="1" ht="51" customHeight="1" x14ac:dyDescent="0.25">
      <c r="A11" s="477"/>
      <c r="B11" s="511" t="s">
        <v>244</v>
      </c>
      <c r="C11" s="642" t="e">
        <f>#REF!+#REF!</f>
        <v>#REF!</v>
      </c>
      <c r="D11" s="544">
        <v>932305508.30999994</v>
      </c>
      <c r="E11" s="545">
        <v>580414473.89999998</v>
      </c>
      <c r="F11" s="681">
        <v>0.62255823732300308</v>
      </c>
      <c r="H11" s="514"/>
    </row>
    <row r="12" spans="1:8" s="482" customFormat="1" ht="18.75" customHeight="1" x14ac:dyDescent="0.25">
      <c r="A12" s="477"/>
      <c r="B12" s="515" t="s">
        <v>164</v>
      </c>
      <c r="C12" s="643" t="e">
        <f>#REF!</f>
        <v>#REF!</v>
      </c>
      <c r="D12" s="516">
        <v>108183.24</v>
      </c>
      <c r="E12" s="517">
        <v>0</v>
      </c>
      <c r="F12" s="485">
        <v>0</v>
      </c>
      <c r="H12" s="514"/>
    </row>
    <row r="13" spans="1:8" s="482" customFormat="1" ht="18.75" customHeight="1" x14ac:dyDescent="0.25">
      <c r="A13" s="477"/>
      <c r="B13" s="515" t="s">
        <v>22</v>
      </c>
      <c r="C13" s="643" t="e">
        <f>#REF!</f>
        <v>#REF!</v>
      </c>
      <c r="D13" s="516">
        <v>230248832.44</v>
      </c>
      <c r="E13" s="517">
        <v>81223700.349999994</v>
      </c>
      <c r="F13" s="485">
        <v>0.35276487393770339</v>
      </c>
      <c r="H13" s="514"/>
    </row>
    <row r="14" spans="1:8" s="482" customFormat="1" ht="35.25" customHeight="1" thickBot="1" x14ac:dyDescent="0.3">
      <c r="A14" s="477"/>
      <c r="B14" s="515" t="s">
        <v>23</v>
      </c>
      <c r="C14" s="643" t="e">
        <f>#REF!+#REF!</f>
        <v>#REF!</v>
      </c>
      <c r="D14" s="651">
        <v>1892832300.9000001</v>
      </c>
      <c r="E14" s="652">
        <v>734653986.99000001</v>
      </c>
      <c r="F14" s="682">
        <v>0.3881241812286742</v>
      </c>
      <c r="H14" s="514"/>
    </row>
    <row r="15" spans="1:8" s="473" customFormat="1" ht="39" customHeight="1" thickBot="1" x14ac:dyDescent="0.3">
      <c r="A15" s="496">
        <v>3</v>
      </c>
      <c r="B15" s="497" t="s">
        <v>226</v>
      </c>
      <c r="C15" s="661" t="e">
        <f>C16+C17+C18+C19+C20+C21+C22+C23+C24</f>
        <v>#REF!</v>
      </c>
      <c r="D15" s="498">
        <v>797477027.76999998</v>
      </c>
      <c r="E15" s="499">
        <v>456249436.08999991</v>
      </c>
      <c r="F15" s="500">
        <v>0.572116086360279</v>
      </c>
      <c r="H15" s="475"/>
    </row>
    <row r="16" spans="1:8" s="482" customFormat="1" ht="51" customHeight="1" x14ac:dyDescent="0.25">
      <c r="A16" s="477"/>
      <c r="B16" s="518" t="s">
        <v>165</v>
      </c>
      <c r="C16" s="685" t="e">
        <f>#REF!</f>
        <v>#REF!</v>
      </c>
      <c r="D16" s="686">
        <v>3509546.24</v>
      </c>
      <c r="E16" s="686">
        <v>1645290</v>
      </c>
      <c r="F16" s="687">
        <v>0.46880419504032517</v>
      </c>
      <c r="H16" s="514"/>
    </row>
    <row r="17" spans="1:8" s="482" customFormat="1" ht="83.25" customHeight="1" x14ac:dyDescent="0.25">
      <c r="A17" s="477"/>
      <c r="B17" s="521" t="s">
        <v>166</v>
      </c>
      <c r="C17" s="628" t="e">
        <f>#REF!+#REF!+#REF!</f>
        <v>#REF!</v>
      </c>
      <c r="D17" s="523">
        <v>74033492.280000001</v>
      </c>
      <c r="E17" s="523">
        <v>28931302.919999998</v>
      </c>
      <c r="F17" s="675">
        <v>0.39078668355370466</v>
      </c>
      <c r="H17" s="514"/>
    </row>
    <row r="18" spans="1:8" s="482" customFormat="1" ht="69" customHeight="1" x14ac:dyDescent="0.25">
      <c r="A18" s="477"/>
      <c r="B18" s="521" t="s">
        <v>167</v>
      </c>
      <c r="C18" s="628" t="e">
        <f>#REF!+#REF!+#REF!+#REF!</f>
        <v>#REF!</v>
      </c>
      <c r="D18" s="523">
        <v>90358652.709999993</v>
      </c>
      <c r="E18" s="523">
        <v>53818440.510000005</v>
      </c>
      <c r="F18" s="675">
        <v>0.59560915192844521</v>
      </c>
      <c r="H18" s="514"/>
    </row>
    <row r="19" spans="1:8" s="482" customFormat="1" ht="40.5" customHeight="1" x14ac:dyDescent="0.25">
      <c r="A19" s="477"/>
      <c r="B19" s="521" t="s">
        <v>168</v>
      </c>
      <c r="C19" s="628" t="e">
        <f>#REF!</f>
        <v>#REF!</v>
      </c>
      <c r="D19" s="523">
        <v>173329308.90000001</v>
      </c>
      <c r="E19" s="523">
        <v>130761939</v>
      </c>
      <c r="F19" s="675">
        <v>0.75441331780444199</v>
      </c>
      <c r="G19" s="476"/>
      <c r="H19" s="476"/>
    </row>
    <row r="20" spans="1:8" s="482" customFormat="1" ht="38.25" customHeight="1" x14ac:dyDescent="0.25">
      <c r="A20" s="477"/>
      <c r="B20" s="521" t="s">
        <v>169</v>
      </c>
      <c r="C20" s="628" t="e">
        <f>#REF!+#REF!+#REF!+#REF!</f>
        <v>#REF!</v>
      </c>
      <c r="D20" s="523">
        <v>34558192.969999999</v>
      </c>
      <c r="E20" s="523">
        <v>15052439.67</v>
      </c>
      <c r="F20" s="675">
        <v>0.43556790376936194</v>
      </c>
      <c r="G20" s="476"/>
      <c r="H20" s="476"/>
    </row>
    <row r="21" spans="1:8" s="482" customFormat="1" ht="18.75" customHeight="1" x14ac:dyDescent="0.25">
      <c r="A21" s="477"/>
      <c r="B21" s="521" t="s">
        <v>219</v>
      </c>
      <c r="C21" s="628" t="e">
        <f>#REF!</f>
        <v>#REF!</v>
      </c>
      <c r="D21" s="523">
        <v>21702129.950000003</v>
      </c>
      <c r="E21" s="523">
        <v>2600266</v>
      </c>
      <c r="F21" s="675">
        <v>0.11981616578606837</v>
      </c>
      <c r="G21" s="476"/>
      <c r="H21" s="476"/>
    </row>
    <row r="22" spans="1:8" s="473" customFormat="1" ht="37.5" customHeight="1" x14ac:dyDescent="0.25">
      <c r="A22" s="474"/>
      <c r="B22" s="683" t="s">
        <v>215</v>
      </c>
      <c r="C22" s="634" t="e">
        <f>#REF!</f>
        <v>#REF!</v>
      </c>
      <c r="D22" s="519">
        <v>354717149.01999998</v>
      </c>
      <c r="E22" s="684">
        <v>199275977.58999997</v>
      </c>
      <c r="F22" s="676">
        <v>0.56178839433208294</v>
      </c>
      <c r="G22" s="476"/>
      <c r="H22" s="476"/>
    </row>
    <row r="23" spans="1:8" s="473" customFormat="1" ht="39.75" customHeight="1" x14ac:dyDescent="0.25">
      <c r="A23" s="474"/>
      <c r="B23" s="521" t="s">
        <v>26</v>
      </c>
      <c r="C23" s="631" t="e">
        <f>#REF!</f>
        <v>#REF!</v>
      </c>
      <c r="D23" s="523">
        <v>39016151</v>
      </c>
      <c r="E23" s="523">
        <v>20939547.370000001</v>
      </c>
      <c r="F23" s="677">
        <v>0.53668921288519722</v>
      </c>
      <c r="G23" s="476"/>
      <c r="H23" s="476"/>
    </row>
    <row r="24" spans="1:8" s="478" customFormat="1" ht="33.75" customHeight="1" thickBot="1" x14ac:dyDescent="0.3">
      <c r="A24" s="477"/>
      <c r="B24" s="672" t="s">
        <v>16</v>
      </c>
      <c r="C24" s="648" t="e">
        <f>#REF!</f>
        <v>#REF!</v>
      </c>
      <c r="D24" s="688">
        <v>6252404.7000000002</v>
      </c>
      <c r="E24" s="688">
        <v>3224233.03</v>
      </c>
      <c r="F24" s="689">
        <v>0.51567887632097775</v>
      </c>
      <c r="G24" s="476"/>
      <c r="H24" s="476"/>
    </row>
    <row r="25" spans="1:8" ht="33" customHeight="1" thickBot="1" x14ac:dyDescent="0.3">
      <c r="A25" s="527">
        <v>4</v>
      </c>
      <c r="B25" s="508" t="s">
        <v>227</v>
      </c>
      <c r="C25" s="663" t="e">
        <f>C26+C27</f>
        <v>#REF!</v>
      </c>
      <c r="D25" s="536">
        <v>243131354</v>
      </c>
      <c r="E25" s="537">
        <v>105283782.26000001</v>
      </c>
      <c r="F25" s="538">
        <v>0.4330325173116093</v>
      </c>
      <c r="G25" s="476"/>
      <c r="H25" s="476"/>
    </row>
    <row r="26" spans="1:8" ht="19.5" customHeight="1" x14ac:dyDescent="0.25">
      <c r="A26" s="474"/>
      <c r="B26" s="690" t="s">
        <v>170</v>
      </c>
      <c r="C26" s="691" t="e">
        <f>#REF!</f>
        <v>#REF!</v>
      </c>
      <c r="D26" s="692">
        <v>39258650.689999998</v>
      </c>
      <c r="E26" s="693">
        <v>22434572.25</v>
      </c>
      <c r="F26" s="694">
        <v>0.571455509949927</v>
      </c>
      <c r="G26" s="476"/>
      <c r="H26" s="476"/>
    </row>
    <row r="27" spans="1:8" s="482" customFormat="1" ht="34.5" customHeight="1" thickBot="1" x14ac:dyDescent="0.3">
      <c r="A27" s="477"/>
      <c r="B27" s="671" t="s">
        <v>200</v>
      </c>
      <c r="C27" s="695" t="e">
        <f>#REF!</f>
        <v>#REF!</v>
      </c>
      <c r="D27" s="651">
        <v>203872703.31</v>
      </c>
      <c r="E27" s="652">
        <v>82849210.010000005</v>
      </c>
      <c r="F27" s="653">
        <v>0.40637715920224537</v>
      </c>
      <c r="G27" s="476"/>
      <c r="H27" s="476"/>
    </row>
    <row r="28" spans="1:8" s="529" customFormat="1" ht="27.75" customHeight="1" thickBot="1" x14ac:dyDescent="0.3">
      <c r="A28" s="496">
        <v>5</v>
      </c>
      <c r="B28" s="497" t="s">
        <v>254</v>
      </c>
      <c r="C28" s="661" t="e">
        <f>C29+C30+C31+C32+C33+C35+C37+C38+C39</f>
        <v>#REF!</v>
      </c>
      <c r="D28" s="498">
        <v>10431250298.49</v>
      </c>
      <c r="E28" s="499">
        <v>5718425664.1999998</v>
      </c>
      <c r="F28" s="500">
        <v>0.54820136614186932</v>
      </c>
      <c r="G28" s="476"/>
      <c r="H28" s="476"/>
    </row>
    <row r="29" spans="1:8" s="482" customFormat="1" ht="37.5" customHeight="1" x14ac:dyDescent="0.25">
      <c r="A29" s="477"/>
      <c r="B29" s="518" t="s">
        <v>172</v>
      </c>
      <c r="C29" s="634" t="e">
        <f>#REF!+#REF!+#REF!+#REF!+#REF!+#REF!+#REF!+#REF!+#REF!</f>
        <v>#REF!</v>
      </c>
      <c r="D29" s="519">
        <v>2688185870.6099997</v>
      </c>
      <c r="E29" s="520">
        <v>1897373681.8699999</v>
      </c>
      <c r="F29" s="530">
        <v>0.70581937901468483</v>
      </c>
      <c r="G29" s="476"/>
      <c r="H29" s="476"/>
    </row>
    <row r="30" spans="1:8" s="482" customFormat="1" ht="36" customHeight="1" x14ac:dyDescent="0.25">
      <c r="A30" s="486"/>
      <c r="B30" s="521" t="s">
        <v>173</v>
      </c>
      <c r="C30" s="666" t="e">
        <f>#REF!+#REF!+#REF!+#REF!+#REF!+#REF!+#REF!</f>
        <v>#REF!</v>
      </c>
      <c r="D30" s="629">
        <v>4138454620.1599998</v>
      </c>
      <c r="E30" s="628">
        <v>2439962981.29</v>
      </c>
      <c r="F30" s="531">
        <v>0.58958311863660517</v>
      </c>
      <c r="G30" s="476"/>
      <c r="H30" s="476"/>
    </row>
    <row r="31" spans="1:8" s="482" customFormat="1" ht="38.25" customHeight="1" x14ac:dyDescent="0.25">
      <c r="A31" s="477"/>
      <c r="B31" s="521" t="s">
        <v>174</v>
      </c>
      <c r="C31" s="666" t="e">
        <f>#REF!+#REF!</f>
        <v>#REF!</v>
      </c>
      <c r="D31" s="522">
        <v>140065977.97</v>
      </c>
      <c r="E31" s="523">
        <v>122953452.17999999</v>
      </c>
      <c r="F31" s="531">
        <v>0.87782525037118397</v>
      </c>
      <c r="G31" s="476"/>
      <c r="H31" s="476"/>
    </row>
    <row r="32" spans="1:8" s="482" customFormat="1" ht="36.75" customHeight="1" x14ac:dyDescent="0.25">
      <c r="A32" s="477"/>
      <c r="B32" s="521" t="s">
        <v>176</v>
      </c>
      <c r="C32" s="666" t="e">
        <f>#REF!+#REF!+#REF!+#REF!+#REF!+#REF!+#REF!+#REF!+#REF!+#REF!</f>
        <v>#REF!</v>
      </c>
      <c r="D32" s="522">
        <v>242980387.10000002</v>
      </c>
      <c r="E32" s="523">
        <v>144301909.04999998</v>
      </c>
      <c r="F32" s="531">
        <v>0.59388294986381629</v>
      </c>
      <c r="G32" s="476"/>
      <c r="H32" s="476"/>
    </row>
    <row r="33" spans="1:8" s="482" customFormat="1" ht="42" customHeight="1" x14ac:dyDescent="0.25">
      <c r="A33" s="477"/>
      <c r="B33" s="521" t="s">
        <v>92</v>
      </c>
      <c r="C33" s="666" t="e">
        <f>#REF!</f>
        <v>#REF!</v>
      </c>
      <c r="D33" s="522">
        <v>125968625.48</v>
      </c>
      <c r="E33" s="523">
        <v>32679157.93</v>
      </c>
      <c r="F33" s="531">
        <v>0.25942299366589866</v>
      </c>
      <c r="G33" s="476"/>
      <c r="H33" s="476"/>
    </row>
    <row r="34" spans="1:8" s="482" customFormat="1" ht="21" customHeight="1" x14ac:dyDescent="0.25">
      <c r="A34" s="477"/>
      <c r="B34" s="521" t="s">
        <v>219</v>
      </c>
      <c r="C34" s="666" t="e">
        <f>#REF!</f>
        <v>#REF!</v>
      </c>
      <c r="D34" s="522">
        <v>64999998</v>
      </c>
      <c r="E34" s="523">
        <v>2474997.7400000002</v>
      </c>
      <c r="F34" s="531">
        <v>3.807688947928891E-2</v>
      </c>
      <c r="G34" s="476"/>
      <c r="H34" s="476"/>
    </row>
    <row r="35" spans="1:8" s="482" customFormat="1" ht="24.75" customHeight="1" x14ac:dyDescent="0.25">
      <c r="A35" s="477"/>
      <c r="B35" s="521" t="s">
        <v>42</v>
      </c>
      <c r="C35" s="666" t="e">
        <f>#REF!</f>
        <v>#REF!</v>
      </c>
      <c r="D35" s="522">
        <v>64162024.280000001</v>
      </c>
      <c r="E35" s="523">
        <v>49566277.329999998</v>
      </c>
      <c r="F35" s="531">
        <v>0.77251735565098656</v>
      </c>
      <c r="G35" s="476"/>
      <c r="H35" s="476"/>
    </row>
    <row r="36" spans="1:8" s="472" customFormat="1" ht="34.5" customHeight="1" x14ac:dyDescent="0.25">
      <c r="A36" s="474"/>
      <c r="B36" s="532" t="s">
        <v>544</v>
      </c>
      <c r="C36" s="667"/>
      <c r="D36" s="533">
        <v>1749241.41</v>
      </c>
      <c r="E36" s="534">
        <v>1749241.41</v>
      </c>
      <c r="F36" s="531">
        <v>1</v>
      </c>
      <c r="G36" s="476"/>
      <c r="H36" s="476"/>
    </row>
    <row r="37" spans="1:8" s="472" customFormat="1" ht="39.75" customHeight="1" x14ac:dyDescent="0.25">
      <c r="A37" s="474"/>
      <c r="B37" s="521" t="s">
        <v>265</v>
      </c>
      <c r="C37" s="666" t="e">
        <f>#REF!</f>
        <v>#REF!</v>
      </c>
      <c r="D37" s="522">
        <v>23776955.510000002</v>
      </c>
      <c r="E37" s="523">
        <v>15440206.140000001</v>
      </c>
      <c r="F37" s="531">
        <v>0.64937692016567172</v>
      </c>
      <c r="G37" s="476"/>
      <c r="H37" s="476"/>
    </row>
    <row r="38" spans="1:8" s="472" customFormat="1" ht="36.75" customHeight="1" thickBot="1" x14ac:dyDescent="0.3">
      <c r="A38" s="474"/>
      <c r="B38" s="521" t="s">
        <v>540</v>
      </c>
      <c r="C38" s="666" t="e">
        <f>#REF!</f>
        <v>#REF!</v>
      </c>
      <c r="D38" s="522">
        <v>523411385.67999995</v>
      </c>
      <c r="E38" s="523">
        <v>159292292.69</v>
      </c>
      <c r="F38" s="531">
        <v>0.30433478722105434</v>
      </c>
      <c r="G38" s="476"/>
      <c r="H38" s="476"/>
    </row>
    <row r="39" spans="1:8" s="472" customFormat="1" ht="37.5" customHeight="1" thickBot="1" x14ac:dyDescent="0.3">
      <c r="A39" s="474"/>
      <c r="B39" s="524" t="s">
        <v>208</v>
      </c>
      <c r="C39" s="664" t="e">
        <f>#REF!+#REF!+#REF!</f>
        <v>#REF!</v>
      </c>
      <c r="D39" s="525">
        <v>2417495212.29</v>
      </c>
      <c r="E39" s="526">
        <v>852631466.56999993</v>
      </c>
      <c r="F39" s="535">
        <v>0.35269210140951429</v>
      </c>
      <c r="G39" s="476"/>
      <c r="H39" s="476"/>
    </row>
    <row r="40" spans="1:8" ht="41.25" customHeight="1" thickBot="1" x14ac:dyDescent="0.3">
      <c r="A40" s="527">
        <v>6</v>
      </c>
      <c r="B40" s="528" t="s">
        <v>229</v>
      </c>
      <c r="C40" s="665" t="e">
        <f>C41+C42+C43+C44+C45+C48</f>
        <v>#REF!</v>
      </c>
      <c r="D40" s="509">
        <v>1053235966</v>
      </c>
      <c r="E40" s="510">
        <v>538998768.86000001</v>
      </c>
      <c r="F40" s="554">
        <v>0.51175499722727857</v>
      </c>
      <c r="G40" s="476"/>
      <c r="H40" s="476"/>
    </row>
    <row r="41" spans="1:8" s="478" customFormat="1" ht="36.75" customHeight="1" x14ac:dyDescent="0.25">
      <c r="A41" s="474"/>
      <c r="B41" s="555" t="s">
        <v>178</v>
      </c>
      <c r="C41" s="573" t="e">
        <f>#REF!+#REF!+#REF!+#REF!+#REF!+#REF!</f>
        <v>#REF!</v>
      </c>
      <c r="D41" s="512">
        <v>807325411.68000007</v>
      </c>
      <c r="E41" s="513">
        <v>457630796.55000001</v>
      </c>
      <c r="F41" s="556">
        <v>0.56684800196948504</v>
      </c>
      <c r="G41" s="476"/>
      <c r="H41" s="476"/>
    </row>
    <row r="42" spans="1:8" s="482" customFormat="1" ht="37.5" customHeight="1" x14ac:dyDescent="0.25">
      <c r="A42" s="486"/>
      <c r="B42" s="515" t="s">
        <v>179</v>
      </c>
      <c r="C42" s="574" t="e">
        <f>#REF!+#REF!</f>
        <v>#REF!</v>
      </c>
      <c r="D42" s="516">
        <v>73564574.900000006</v>
      </c>
      <c r="E42" s="517">
        <v>36143714.219999999</v>
      </c>
      <c r="F42" s="539">
        <v>0.49131955522249604</v>
      </c>
      <c r="G42" s="476"/>
      <c r="H42" s="476"/>
    </row>
    <row r="43" spans="1:8" s="482" customFormat="1" ht="38.25" customHeight="1" x14ac:dyDescent="0.25">
      <c r="A43" s="477"/>
      <c r="B43" s="515" t="s">
        <v>180</v>
      </c>
      <c r="C43" s="574" t="e">
        <f>#REF!+#REF!+#REF!+#REF!</f>
        <v>#REF!</v>
      </c>
      <c r="D43" s="516">
        <v>2782560</v>
      </c>
      <c r="E43" s="517">
        <v>428700</v>
      </c>
      <c r="F43" s="539">
        <v>0.15406675866827668</v>
      </c>
      <c r="G43" s="476"/>
      <c r="H43" s="476"/>
    </row>
    <row r="44" spans="1:8" s="482" customFormat="1" ht="30" customHeight="1" x14ac:dyDescent="0.25">
      <c r="A44" s="477"/>
      <c r="B44" s="515" t="s">
        <v>181</v>
      </c>
      <c r="C44" s="574" t="e">
        <f>#REF!</f>
        <v>#REF!</v>
      </c>
      <c r="D44" s="516">
        <v>11942415</v>
      </c>
      <c r="E44" s="517">
        <v>6445234</v>
      </c>
      <c r="F44" s="539">
        <v>0.53969268359875289</v>
      </c>
      <c r="G44" s="476"/>
      <c r="H44" s="476"/>
    </row>
    <row r="45" spans="1:8" s="482" customFormat="1" ht="39.75" customHeight="1" x14ac:dyDescent="0.25">
      <c r="A45" s="486"/>
      <c r="B45" s="515" t="s">
        <v>267</v>
      </c>
      <c r="C45" s="574" t="e">
        <f>#REF!</f>
        <v>#REF!</v>
      </c>
      <c r="D45" s="516">
        <v>14223314.26</v>
      </c>
      <c r="E45" s="517">
        <v>8347691.0999999996</v>
      </c>
      <c r="F45" s="539">
        <v>0.58690196584322674</v>
      </c>
      <c r="G45" s="476"/>
      <c r="H45" s="476"/>
    </row>
    <row r="46" spans="1:8" s="473" customFormat="1" ht="15" customHeight="1" x14ac:dyDescent="0.25">
      <c r="A46" s="474"/>
      <c r="B46" s="515" t="s">
        <v>545</v>
      </c>
      <c r="C46" s="490"/>
      <c r="D46" s="516">
        <v>10000000</v>
      </c>
      <c r="E46" s="517">
        <v>0</v>
      </c>
      <c r="F46" s="539">
        <v>0</v>
      </c>
      <c r="G46" s="476"/>
      <c r="H46" s="476"/>
    </row>
    <row r="47" spans="1:8" s="473" customFormat="1" ht="15" customHeight="1" x14ac:dyDescent="0.25">
      <c r="A47" s="474"/>
      <c r="B47" s="670" t="s">
        <v>547</v>
      </c>
      <c r="C47" s="492"/>
      <c r="D47" s="540">
        <v>150000</v>
      </c>
      <c r="E47" s="541">
        <v>0</v>
      </c>
      <c r="F47" s="542">
        <v>0</v>
      </c>
      <c r="G47" s="476"/>
      <c r="H47" s="476"/>
    </row>
    <row r="48" spans="1:8" s="482" customFormat="1" ht="29.25" customHeight="1" thickBot="1" x14ac:dyDescent="0.3">
      <c r="A48" s="477"/>
      <c r="B48" s="671" t="s">
        <v>109</v>
      </c>
      <c r="C48" s="650" t="e">
        <f>#REF!+#REF!</f>
        <v>#REF!</v>
      </c>
      <c r="D48" s="651">
        <v>133247690.16</v>
      </c>
      <c r="E48" s="652">
        <v>30002632.990000002</v>
      </c>
      <c r="F48" s="653">
        <v>0.22516437586252866</v>
      </c>
      <c r="G48" s="476"/>
      <c r="H48" s="476"/>
    </row>
    <row r="49" spans="1:8" s="473" customFormat="1" ht="63.75" customHeight="1" thickBot="1" x14ac:dyDescent="0.3">
      <c r="A49" s="496">
        <v>7</v>
      </c>
      <c r="B49" s="497" t="s">
        <v>247</v>
      </c>
      <c r="C49" s="661" t="e">
        <f>C50+C51</f>
        <v>#REF!</v>
      </c>
      <c r="D49" s="498">
        <v>2597900</v>
      </c>
      <c r="E49" s="499">
        <v>1292900</v>
      </c>
      <c r="F49" s="500">
        <v>0.49767119596597253</v>
      </c>
      <c r="G49" s="476"/>
      <c r="H49" s="476"/>
    </row>
    <row r="50" spans="1:8" s="482" customFormat="1" ht="60.75" customHeight="1" x14ac:dyDescent="0.25">
      <c r="A50" s="477"/>
      <c r="B50" s="553" t="s">
        <v>268</v>
      </c>
      <c r="C50" s="575" t="e">
        <f>#REF!</f>
        <v>#REF!</v>
      </c>
      <c r="D50" s="697">
        <v>80000</v>
      </c>
      <c r="E50" s="630">
        <v>0</v>
      </c>
      <c r="F50" s="530">
        <v>0</v>
      </c>
      <c r="G50" s="476"/>
      <c r="H50" s="476"/>
    </row>
    <row r="51" spans="1:8" s="482" customFormat="1" ht="35.25" customHeight="1" thickBot="1" x14ac:dyDescent="0.3">
      <c r="A51" s="477"/>
      <c r="B51" s="672" t="s">
        <v>187</v>
      </c>
      <c r="C51" s="647" t="e">
        <f>#REF!</f>
        <v>#REF!</v>
      </c>
      <c r="D51" s="632">
        <v>2517900</v>
      </c>
      <c r="E51" s="648">
        <v>1292900</v>
      </c>
      <c r="F51" s="649">
        <v>0.51348345843758691</v>
      </c>
      <c r="G51" s="476"/>
      <c r="H51" s="476"/>
    </row>
    <row r="52" spans="1:8" s="473" customFormat="1" ht="40.5" customHeight="1" thickBot="1" x14ac:dyDescent="0.3">
      <c r="A52" s="527">
        <v>8</v>
      </c>
      <c r="B52" s="528" t="s">
        <v>243</v>
      </c>
      <c r="C52" s="665" t="e">
        <f>C53+C54+C55+C59+C60+C61+C57</f>
        <v>#REF!</v>
      </c>
      <c r="D52" s="633">
        <v>2834799488.9900002</v>
      </c>
      <c r="E52" s="636">
        <v>765705271.57999992</v>
      </c>
      <c r="F52" s="554">
        <v>0.27010914689165905</v>
      </c>
      <c r="G52" s="476"/>
      <c r="H52" s="476"/>
    </row>
    <row r="53" spans="1:8" s="482" customFormat="1" ht="33.75" customHeight="1" x14ac:dyDescent="0.25">
      <c r="A53" s="474"/>
      <c r="B53" s="511" t="s">
        <v>193</v>
      </c>
      <c r="C53" s="668" t="e">
        <f>#REF!+#REF!+#REF!+#REF!+#REF!+#REF!</f>
        <v>#REF!</v>
      </c>
      <c r="D53" s="544">
        <v>105267365.44</v>
      </c>
      <c r="E53" s="545">
        <v>63135475.869999997</v>
      </c>
      <c r="F53" s="546">
        <v>0.59976304722840035</v>
      </c>
      <c r="G53" s="476"/>
      <c r="H53" s="476"/>
    </row>
    <row r="54" spans="1:8" s="482" customFormat="1" ht="47.25" customHeight="1" x14ac:dyDescent="0.25">
      <c r="A54" s="477"/>
      <c r="B54" s="515" t="s">
        <v>194</v>
      </c>
      <c r="C54" s="574" t="e">
        <f>#REF!+#REF!</f>
        <v>#REF!</v>
      </c>
      <c r="D54" s="516">
        <v>101643871.21000001</v>
      </c>
      <c r="E54" s="517">
        <v>38999261.869999997</v>
      </c>
      <c r="F54" s="539">
        <v>0.38368532608745365</v>
      </c>
      <c r="G54" s="476"/>
      <c r="H54" s="476"/>
    </row>
    <row r="55" spans="1:8" s="473" customFormat="1" ht="23.25" customHeight="1" x14ac:dyDescent="0.25">
      <c r="A55" s="474"/>
      <c r="B55" s="515" t="s">
        <v>250</v>
      </c>
      <c r="C55" s="574" t="e">
        <f>#REF!</f>
        <v>#REF!</v>
      </c>
      <c r="D55" s="516">
        <v>11780000</v>
      </c>
      <c r="E55" s="517">
        <v>10006819.1</v>
      </c>
      <c r="F55" s="539">
        <v>0.84947530560271645</v>
      </c>
      <c r="G55" s="476"/>
      <c r="H55" s="476"/>
    </row>
    <row r="56" spans="1:8" s="473" customFormat="1" ht="39.75" customHeight="1" x14ac:dyDescent="0.25">
      <c r="A56" s="474"/>
      <c r="B56" s="515" t="s">
        <v>541</v>
      </c>
      <c r="C56" s="490"/>
      <c r="D56" s="483">
        <v>32377966</v>
      </c>
      <c r="E56" s="484">
        <v>15120062.24</v>
      </c>
      <c r="F56" s="485">
        <v>0.46698616707423807</v>
      </c>
      <c r="G56" s="476"/>
      <c r="H56" s="476"/>
    </row>
    <row r="57" spans="1:8" s="482" customFormat="1" ht="25.5" customHeight="1" x14ac:dyDescent="0.25">
      <c r="A57" s="477"/>
      <c r="B57" s="515" t="s">
        <v>126</v>
      </c>
      <c r="C57" s="574" t="e">
        <f>#REF!</f>
        <v>#REF!</v>
      </c>
      <c r="D57" s="516">
        <v>14617287.350000001</v>
      </c>
      <c r="E57" s="517">
        <v>6150682.1799999997</v>
      </c>
      <c r="F57" s="539">
        <v>0.42078136884953549</v>
      </c>
      <c r="G57" s="476"/>
      <c r="H57" s="476"/>
    </row>
    <row r="58" spans="1:8" s="473" customFormat="1" ht="36.75" customHeight="1" x14ac:dyDescent="0.25">
      <c r="A58" s="474"/>
      <c r="B58" s="673" t="s">
        <v>542</v>
      </c>
      <c r="C58" s="576"/>
      <c r="D58" s="494">
        <v>1540583463.1600001</v>
      </c>
      <c r="E58" s="494">
        <v>320969659.56</v>
      </c>
      <c r="F58" s="637">
        <v>0.20834292151990022</v>
      </c>
      <c r="G58" s="476"/>
      <c r="H58" s="476"/>
    </row>
    <row r="59" spans="1:8" s="473" customFormat="1" ht="28.5" customHeight="1" x14ac:dyDescent="0.25">
      <c r="A59" s="474"/>
      <c r="B59" s="690" t="s">
        <v>252</v>
      </c>
      <c r="C59" s="691" t="e">
        <f>#REF!+#REF!+#REF!</f>
        <v>#REF!</v>
      </c>
      <c r="D59" s="692">
        <v>248221469.75</v>
      </c>
      <c r="E59" s="693">
        <v>106014365.47999999</v>
      </c>
      <c r="F59" s="696">
        <v>0.42709587364370194</v>
      </c>
      <c r="G59" s="476"/>
      <c r="H59" s="476"/>
    </row>
    <row r="60" spans="1:8" s="473" customFormat="1" ht="27" customHeight="1" x14ac:dyDescent="0.25">
      <c r="A60" s="474"/>
      <c r="B60" s="638" t="s">
        <v>253</v>
      </c>
      <c r="C60" s="644" t="e">
        <f>#REF!+#REF!</f>
        <v>#REF!</v>
      </c>
      <c r="D60" s="639">
        <v>254938608.98999998</v>
      </c>
      <c r="E60" s="640">
        <v>75825008.719999999</v>
      </c>
      <c r="F60" s="641">
        <v>0.29742458006026951</v>
      </c>
      <c r="G60" s="476"/>
      <c r="H60" s="476"/>
    </row>
    <row r="61" spans="1:8" s="473" customFormat="1" ht="36.75" customHeight="1" thickBot="1" x14ac:dyDescent="0.3">
      <c r="A61" s="474"/>
      <c r="B61" s="671" t="s">
        <v>451</v>
      </c>
      <c r="C61" s="695" t="e">
        <f>#REF!</f>
        <v>#REF!</v>
      </c>
      <c r="D61" s="651">
        <v>525369457.09000003</v>
      </c>
      <c r="E61" s="652">
        <v>129483936.55999999</v>
      </c>
      <c r="F61" s="653">
        <v>0.24646262703813471</v>
      </c>
      <c r="G61" s="476"/>
      <c r="H61" s="476"/>
    </row>
    <row r="62" spans="1:8" s="552" customFormat="1" ht="35.25" customHeight="1" thickBot="1" x14ac:dyDescent="0.3">
      <c r="A62" s="496">
        <v>9</v>
      </c>
      <c r="B62" s="551" t="s">
        <v>239</v>
      </c>
      <c r="C62" s="661" t="e">
        <f t="shared" ref="C62" si="0">C63</f>
        <v>#REF!</v>
      </c>
      <c r="D62" s="498">
        <v>62243693.789999999</v>
      </c>
      <c r="E62" s="499">
        <v>33741242.030000001</v>
      </c>
      <c r="F62" s="500">
        <v>0.54208289989725567</v>
      </c>
      <c r="G62" s="476"/>
      <c r="H62" s="476"/>
    </row>
    <row r="63" spans="1:8" s="482" customFormat="1" ht="43.5" customHeight="1" thickBot="1" x14ac:dyDescent="0.3">
      <c r="A63" s="477"/>
      <c r="B63" s="553" t="s">
        <v>240</v>
      </c>
      <c r="C63" s="575" t="e">
        <f>#REF!+#REF!+#REF!+#REF!</f>
        <v>#REF!</v>
      </c>
      <c r="D63" s="543">
        <v>62243693.789999999</v>
      </c>
      <c r="E63" s="520">
        <v>33741242.030000001</v>
      </c>
      <c r="F63" s="530">
        <v>0.54208289989725567</v>
      </c>
      <c r="G63" s="476"/>
      <c r="H63" s="476"/>
    </row>
    <row r="64" spans="1:8" s="552" customFormat="1" ht="39" customHeight="1" thickBot="1" x14ac:dyDescent="0.3">
      <c r="A64" s="527">
        <v>10</v>
      </c>
      <c r="B64" s="528" t="s">
        <v>245</v>
      </c>
      <c r="C64" s="665" t="e">
        <f>C65+C66</f>
        <v>#REF!</v>
      </c>
      <c r="D64" s="509">
        <v>138744884.38999999</v>
      </c>
      <c r="E64" s="510">
        <v>78402924.689999998</v>
      </c>
      <c r="F64" s="554">
        <v>0.5650869582305903</v>
      </c>
      <c r="G64" s="476"/>
      <c r="H64" s="476"/>
    </row>
    <row r="65" spans="1:8" s="557" customFormat="1" ht="30" customHeight="1" x14ac:dyDescent="0.25">
      <c r="A65" s="474"/>
      <c r="B65" s="555" t="s">
        <v>246</v>
      </c>
      <c r="C65" s="642" t="e">
        <f>#REF!</f>
        <v>#REF!</v>
      </c>
      <c r="D65" s="512">
        <v>3251153.35</v>
      </c>
      <c r="E65" s="513">
        <v>1895662.87</v>
      </c>
      <c r="F65" s="556">
        <v>0.58307396358280061</v>
      </c>
      <c r="G65" s="476"/>
      <c r="H65" s="476"/>
    </row>
    <row r="66" spans="1:8" s="557" customFormat="1" ht="30" customHeight="1" thickBot="1" x14ac:dyDescent="0.3">
      <c r="A66" s="558"/>
      <c r="B66" s="515" t="s">
        <v>131</v>
      </c>
      <c r="C66" s="643" t="e">
        <f>#REF!</f>
        <v>#REF!</v>
      </c>
      <c r="D66" s="516">
        <v>135493731.03999999</v>
      </c>
      <c r="E66" s="517">
        <v>76507261.819999993</v>
      </c>
      <c r="F66" s="539">
        <v>0.56465536252311022</v>
      </c>
      <c r="G66" s="476"/>
      <c r="H66" s="476"/>
    </row>
    <row r="67" spans="1:8" s="559" customFormat="1" ht="36" customHeight="1" thickBot="1" x14ac:dyDescent="0.3">
      <c r="A67" s="496">
        <v>11</v>
      </c>
      <c r="B67" s="497" t="s">
        <v>233</v>
      </c>
      <c r="C67" s="661" t="e">
        <f>C68+C69+C70+C71+C72</f>
        <v>#REF!</v>
      </c>
      <c r="D67" s="498">
        <v>139406414.94</v>
      </c>
      <c r="E67" s="499">
        <v>71719711.730000004</v>
      </c>
      <c r="F67" s="500">
        <v>0.51446493162361218</v>
      </c>
      <c r="G67" s="476"/>
      <c r="H67" s="476"/>
    </row>
    <row r="68" spans="1:8" s="482" customFormat="1" ht="33.75" customHeight="1" x14ac:dyDescent="0.25">
      <c r="A68" s="477"/>
      <c r="B68" s="553" t="s">
        <v>184</v>
      </c>
      <c r="C68" s="575" t="e">
        <f>#REF!+#REF!</f>
        <v>#REF!</v>
      </c>
      <c r="D68" s="543">
        <v>19405834.440000001</v>
      </c>
      <c r="E68" s="520">
        <v>10162842.530000001</v>
      </c>
      <c r="F68" s="530">
        <v>0.52370036245656026</v>
      </c>
      <c r="G68" s="476"/>
      <c r="H68" s="476"/>
    </row>
    <row r="69" spans="1:8" s="482" customFormat="1" ht="39" customHeight="1" x14ac:dyDescent="0.25">
      <c r="A69" s="486"/>
      <c r="B69" s="553" t="s">
        <v>185</v>
      </c>
      <c r="C69" s="575" t="e">
        <f>#REF!+#REF!</f>
        <v>#REF!</v>
      </c>
      <c r="D69" s="543">
        <v>300000</v>
      </c>
      <c r="E69" s="523">
        <v>210304</v>
      </c>
      <c r="F69" s="531">
        <v>0.70101333333333338</v>
      </c>
      <c r="G69" s="476"/>
      <c r="H69" s="476"/>
    </row>
    <row r="70" spans="1:8" s="482" customFormat="1" ht="44.25" customHeight="1" x14ac:dyDescent="0.25">
      <c r="A70" s="486"/>
      <c r="B70" s="553" t="s">
        <v>168</v>
      </c>
      <c r="C70" s="575" t="e">
        <f>#REF!+#REF!+#REF!+#REF!</f>
        <v>#REF!</v>
      </c>
      <c r="D70" s="543">
        <v>117601300</v>
      </c>
      <c r="E70" s="523">
        <v>59847361.359999999</v>
      </c>
      <c r="F70" s="531">
        <v>0.50890050841274714</v>
      </c>
      <c r="G70" s="476"/>
      <c r="H70" s="476"/>
    </row>
    <row r="71" spans="1:8" s="482" customFormat="1" ht="39.75" customHeight="1" thickBot="1" x14ac:dyDescent="0.3">
      <c r="A71" s="486"/>
      <c r="B71" s="553" t="s">
        <v>186</v>
      </c>
      <c r="C71" s="575" t="e">
        <f>#REF!</f>
        <v>#REF!</v>
      </c>
      <c r="D71" s="543">
        <v>265000</v>
      </c>
      <c r="E71" s="523">
        <v>225000</v>
      </c>
      <c r="F71" s="531">
        <v>0.84905660377358494</v>
      </c>
      <c r="G71" s="476"/>
      <c r="H71" s="476"/>
    </row>
    <row r="72" spans="1:8" s="482" customFormat="1" ht="21" customHeight="1" thickBot="1" x14ac:dyDescent="0.3">
      <c r="A72" s="486"/>
      <c r="B72" s="502" t="s">
        <v>133</v>
      </c>
      <c r="C72" s="664" t="e">
        <f>#REF!+#REF!</f>
        <v>#REF!</v>
      </c>
      <c r="D72" s="503">
        <v>1834280.5</v>
      </c>
      <c r="E72" s="504">
        <v>1274203.8400000001</v>
      </c>
      <c r="F72" s="560">
        <v>0.69466138902964958</v>
      </c>
      <c r="G72" s="476"/>
      <c r="H72" s="476"/>
    </row>
    <row r="73" spans="1:8" s="559" customFormat="1" ht="36" customHeight="1" thickBot="1" x14ac:dyDescent="0.3">
      <c r="A73" s="527">
        <v>12</v>
      </c>
      <c r="B73" s="528" t="s">
        <v>237</v>
      </c>
      <c r="C73" s="665" t="e">
        <f>C74+C75+C76+C77+#REF!+C79</f>
        <v>#REF!</v>
      </c>
      <c r="D73" s="509">
        <v>708049064.05999994</v>
      </c>
      <c r="E73" s="510">
        <v>350880863.19</v>
      </c>
      <c r="F73" s="554">
        <v>0.49556009745712543</v>
      </c>
      <c r="G73" s="476"/>
      <c r="H73" s="476"/>
    </row>
    <row r="74" spans="1:8" s="561" customFormat="1" ht="39" customHeight="1" x14ac:dyDescent="0.25">
      <c r="A74" s="474"/>
      <c r="B74" s="511" t="s">
        <v>195</v>
      </c>
      <c r="C74" s="573" t="e">
        <f>#REF!</f>
        <v>#REF!</v>
      </c>
      <c r="D74" s="544">
        <v>8710841</v>
      </c>
      <c r="E74" s="545">
        <v>5620150.6299999999</v>
      </c>
      <c r="F74" s="546">
        <v>0.64519035877247677</v>
      </c>
      <c r="G74" s="476"/>
      <c r="H74" s="476"/>
    </row>
    <row r="75" spans="1:8" s="561" customFormat="1" ht="32.25" customHeight="1" x14ac:dyDescent="0.25">
      <c r="A75" s="562"/>
      <c r="B75" s="515" t="s">
        <v>196</v>
      </c>
      <c r="C75" s="574" t="e">
        <f>#REF!+#REF!+#REF!</f>
        <v>#REF!</v>
      </c>
      <c r="D75" s="516">
        <v>107234405.38</v>
      </c>
      <c r="E75" s="517">
        <v>65657355.120000005</v>
      </c>
      <c r="F75" s="539">
        <v>0.61227881935218509</v>
      </c>
      <c r="G75" s="476"/>
      <c r="H75" s="476"/>
    </row>
    <row r="76" spans="1:8" s="561" customFormat="1" ht="36" customHeight="1" x14ac:dyDescent="0.25">
      <c r="A76" s="562"/>
      <c r="B76" s="515" t="s">
        <v>197</v>
      </c>
      <c r="C76" s="574" t="e">
        <f>#REF!+#REF!+#REF!</f>
        <v>#REF!</v>
      </c>
      <c r="D76" s="516">
        <v>271675138.60000002</v>
      </c>
      <c r="E76" s="517">
        <v>149108150.21000001</v>
      </c>
      <c r="F76" s="539">
        <v>0.54884724078318736</v>
      </c>
      <c r="G76" s="476"/>
      <c r="H76" s="476"/>
    </row>
    <row r="77" spans="1:8" s="561" customFormat="1" ht="33.75" customHeight="1" x14ac:dyDescent="0.25">
      <c r="A77" s="562"/>
      <c r="B77" s="638" t="s">
        <v>198</v>
      </c>
      <c r="C77" s="645" t="e">
        <f>#REF!</f>
        <v>#REF!</v>
      </c>
      <c r="D77" s="639">
        <v>558000</v>
      </c>
      <c r="E77" s="640">
        <v>557991</v>
      </c>
      <c r="F77" s="641">
        <v>0.99998387096774188</v>
      </c>
      <c r="G77" s="476"/>
      <c r="H77" s="476"/>
    </row>
    <row r="78" spans="1:8" s="482" customFormat="1" ht="26.25" customHeight="1" x14ac:dyDescent="0.25">
      <c r="A78" s="486"/>
      <c r="B78" s="515" t="s">
        <v>543</v>
      </c>
      <c r="C78" s="574"/>
      <c r="D78" s="646">
        <v>21955275.869999997</v>
      </c>
      <c r="E78" s="517">
        <v>20587211.600000001</v>
      </c>
      <c r="F78" s="539">
        <v>0.93768858664767052</v>
      </c>
      <c r="G78" s="495"/>
      <c r="H78" s="495"/>
    </row>
    <row r="79" spans="1:8" s="561" customFormat="1" ht="24.75" customHeight="1" thickBot="1" x14ac:dyDescent="0.3">
      <c r="A79" s="562"/>
      <c r="B79" s="547" t="s">
        <v>150</v>
      </c>
      <c r="C79" s="573" t="e">
        <f>#REF!+#REF!</f>
        <v>#REF!</v>
      </c>
      <c r="D79" s="548">
        <v>297915403.20999998</v>
      </c>
      <c r="E79" s="549">
        <v>109350004.63</v>
      </c>
      <c r="F79" s="550">
        <v>0.3670505232417251</v>
      </c>
      <c r="G79" s="476"/>
      <c r="H79" s="476"/>
    </row>
    <row r="80" spans="1:8" s="473" customFormat="1" ht="36" customHeight="1" thickBot="1" x14ac:dyDescent="0.3">
      <c r="A80" s="496">
        <v>13</v>
      </c>
      <c r="B80" s="497" t="s">
        <v>238</v>
      </c>
      <c r="C80" s="661" t="e">
        <f>C81</f>
        <v>#REF!</v>
      </c>
      <c r="D80" s="498">
        <v>82673867.859999985</v>
      </c>
      <c r="E80" s="499">
        <v>39788448.619999997</v>
      </c>
      <c r="F80" s="500">
        <v>0.48126995445982762</v>
      </c>
      <c r="G80" s="476"/>
      <c r="H80" s="476"/>
    </row>
    <row r="81" spans="1:8" s="557" customFormat="1" ht="56.25" customHeight="1" thickBot="1" x14ac:dyDescent="0.3">
      <c r="A81" s="477"/>
      <c r="B81" s="553" t="s">
        <v>199</v>
      </c>
      <c r="C81" s="575" t="e">
        <f>#REF!+#REF!+#REF!+#REF!+#REF!+#REF!+#REF!</f>
        <v>#REF!</v>
      </c>
      <c r="D81" s="543">
        <v>82673867.859999985</v>
      </c>
      <c r="E81" s="520">
        <v>39788448.619999997</v>
      </c>
      <c r="F81" s="530">
        <v>0.48126995445982762</v>
      </c>
      <c r="G81" s="476"/>
      <c r="H81" s="476"/>
    </row>
    <row r="82" spans="1:8" s="559" customFormat="1" ht="21" customHeight="1" thickBot="1" x14ac:dyDescent="0.3">
      <c r="A82" s="563"/>
      <c r="B82" s="564" t="s">
        <v>428</v>
      </c>
      <c r="C82" s="669" t="e">
        <f>C6+C10+C15+C25+C28+C40+C49+C52+C62+C64+C67+C73+C80</f>
        <v>#REF!</v>
      </c>
      <c r="D82" s="565">
        <v>20598463885.170002</v>
      </c>
      <c r="E82" s="566">
        <v>10063388274.140001</v>
      </c>
      <c r="F82" s="567">
        <v>0.48855042445107777</v>
      </c>
      <c r="G82" s="476"/>
      <c r="H82" s="568"/>
    </row>
    <row r="84" spans="1:8" ht="16.5" customHeight="1" x14ac:dyDescent="0.25">
      <c r="G84" s="501"/>
    </row>
    <row r="85" spans="1:8" x14ac:dyDescent="0.25">
      <c r="B85" s="487" t="s">
        <v>539</v>
      </c>
      <c r="C85" s="570">
        <v>15119006440.620001</v>
      </c>
      <c r="D85" s="570">
        <v>20767069831.189999</v>
      </c>
      <c r="E85" s="570">
        <v>10159285838.5</v>
      </c>
      <c r="F85" s="481">
        <f>E85/D85</f>
        <v>0.48920169870290509</v>
      </c>
    </row>
    <row r="86" spans="1:8" x14ac:dyDescent="0.25">
      <c r="B86" s="569" t="s">
        <v>155</v>
      </c>
      <c r="C86" s="571" t="e">
        <f>C82/C85</f>
        <v>#REF!</v>
      </c>
      <c r="D86" s="571">
        <f>D82/D85</f>
        <v>0.99188109119916534</v>
      </c>
      <c r="E86" s="571">
        <f>E82/E85</f>
        <v>0.99056059984092759</v>
      </c>
      <c r="F86" s="571"/>
    </row>
    <row r="90" spans="1:8" s="473" customFormat="1" ht="17.25" customHeight="1" x14ac:dyDescent="0.25">
      <c r="A90" s="627" t="s">
        <v>548</v>
      </c>
      <c r="B90" s="627"/>
      <c r="D90" s="698" t="s">
        <v>209</v>
      </c>
      <c r="E90" s="698"/>
      <c r="F90" s="698"/>
      <c r="G90" s="491"/>
    </row>
    <row r="91" spans="1:8" ht="11.25" customHeight="1" x14ac:dyDescent="0.25">
      <c r="A91" s="627"/>
      <c r="B91" s="627"/>
      <c r="C91" s="475"/>
      <c r="D91" s="698"/>
      <c r="E91" s="698"/>
      <c r="F91" s="698"/>
      <c r="G91" s="473"/>
    </row>
    <row r="92" spans="1:8" x14ac:dyDescent="0.25">
      <c r="B92" s="572"/>
      <c r="C92" s="489"/>
      <c r="D92" s="489"/>
      <c r="E92" s="489"/>
      <c r="F92" s="489"/>
    </row>
    <row r="93" spans="1:8" x14ac:dyDescent="0.25">
      <c r="B93" s="572"/>
      <c r="C93" s="488">
        <v>15119006440.620001</v>
      </c>
      <c r="D93" s="488"/>
      <c r="E93" s="488"/>
      <c r="F93" s="488"/>
    </row>
    <row r="94" spans="1:8" x14ac:dyDescent="0.25">
      <c r="B94" s="572"/>
      <c r="C94" s="489">
        <v>114293914.54000001</v>
      </c>
      <c r="D94" s="489"/>
      <c r="E94" s="489"/>
      <c r="F94" s="489"/>
    </row>
    <row r="95" spans="1:8" x14ac:dyDescent="0.25">
      <c r="B95" s="572"/>
      <c r="C95" s="489">
        <f>C93-C94</f>
        <v>15004712526.08</v>
      </c>
      <c r="D95" s="488"/>
      <c r="E95" s="488"/>
      <c r="F95" s="489"/>
    </row>
    <row r="96" spans="1:8" x14ac:dyDescent="0.25">
      <c r="B96" s="572"/>
      <c r="C96" s="489" t="e">
        <f>C95-C82</f>
        <v>#REF!</v>
      </c>
      <c r="D96" s="489"/>
      <c r="E96" s="489"/>
      <c r="F96" s="489"/>
    </row>
    <row r="107" spans="1:2" s="501" customFormat="1" x14ac:dyDescent="0.25">
      <c r="A107" s="480"/>
      <c r="B107" s="569"/>
    </row>
    <row r="108" spans="1:2" s="501" customFormat="1" x14ac:dyDescent="0.25">
      <c r="A108" s="480"/>
      <c r="B108" s="569"/>
    </row>
    <row r="109" spans="1:2" s="501" customFormat="1" x14ac:dyDescent="0.25">
      <c r="A109" s="480"/>
      <c r="B109" s="569"/>
    </row>
    <row r="110" spans="1:2" s="501" customFormat="1" x14ac:dyDescent="0.25">
      <c r="A110" s="480"/>
      <c r="B110" s="569"/>
    </row>
    <row r="111" spans="1:2" s="501" customFormat="1" x14ac:dyDescent="0.25">
      <c r="A111" s="480"/>
      <c r="B111" s="569"/>
    </row>
    <row r="112" spans="1:2" s="501" customFormat="1" x14ac:dyDescent="0.25">
      <c r="A112" s="480"/>
      <c r="B112" s="569"/>
    </row>
    <row r="113" spans="1:2" s="501" customFormat="1" x14ac:dyDescent="0.25">
      <c r="A113" s="480"/>
      <c r="B113" s="569"/>
    </row>
    <row r="114" spans="1:2" s="501" customFormat="1" x14ac:dyDescent="0.25">
      <c r="A114" s="480"/>
      <c r="B114" s="569"/>
    </row>
    <row r="115" spans="1:2" s="501" customFormat="1" x14ac:dyDescent="0.25">
      <c r="A115" s="480"/>
      <c r="B115" s="569"/>
    </row>
    <row r="116" spans="1:2" s="501" customFormat="1" x14ac:dyDescent="0.25">
      <c r="A116" s="480"/>
      <c r="B116" s="569"/>
    </row>
  </sheetData>
  <mergeCells count="9">
    <mergeCell ref="A90:B91"/>
    <mergeCell ref="A1:F1"/>
    <mergeCell ref="A4:A5"/>
    <mergeCell ref="B4:B5"/>
    <mergeCell ref="C4:C5"/>
    <mergeCell ref="D4:D5"/>
    <mergeCell ref="E4:E5"/>
    <mergeCell ref="F4:F5"/>
    <mergeCell ref="D90:F91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01.08.24 (КЭ1)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2024-08-09T12:54:05Z</cp:lastPrinted>
  <dcterms:created xsi:type="dcterms:W3CDTF">2021-11-12T06:05:31Z</dcterms:created>
  <dcterms:modified xsi:type="dcterms:W3CDTF">2024-08-14T08:54:47Z</dcterms:modified>
</cp:coreProperties>
</file>