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565"/>
  </bookViews>
  <sheets>
    <sheet name="01.06.24 (КЭ)" sheetId="1" r:id="rId1"/>
  </sheets>
  <calcPr calcId="145621"/>
</workbook>
</file>

<file path=xl/calcChain.xml><?xml version="1.0" encoding="utf-8"?>
<calcChain xmlns="http://schemas.openxmlformats.org/spreadsheetml/2006/main">
  <c r="C94" i="1" l="1"/>
  <c r="C80" i="1"/>
  <c r="C79" i="1"/>
  <c r="C78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 s="1"/>
  <c r="C62" i="1"/>
  <c r="C61" i="1" s="1"/>
  <c r="C60" i="1"/>
  <c r="C59" i="1"/>
  <c r="C58" i="1"/>
  <c r="C56" i="1"/>
  <c r="C54" i="1"/>
  <c r="C53" i="1"/>
  <c r="C52" i="1"/>
  <c r="C51" i="1" s="1"/>
  <c r="C50" i="1"/>
  <c r="C49" i="1"/>
  <c r="C48" i="1"/>
  <c r="C47" i="1"/>
  <c r="C45" i="1"/>
  <c r="C44" i="1"/>
  <c r="C43" i="1"/>
  <c r="C42" i="1"/>
  <c r="C41" i="1"/>
  <c r="C40" i="1" s="1"/>
  <c r="C39" i="1"/>
  <c r="C38" i="1"/>
  <c r="C37" i="1"/>
  <c r="C35" i="1"/>
  <c r="C34" i="1"/>
  <c r="C33" i="1"/>
  <c r="C32" i="1"/>
  <c r="C31" i="1"/>
  <c r="C30" i="1"/>
  <c r="C29" i="1"/>
  <c r="C28" i="1"/>
  <c r="C27" i="1"/>
  <c r="C26" i="1"/>
  <c r="C25" i="1" s="1"/>
  <c r="C24" i="1"/>
  <c r="C23" i="1"/>
  <c r="C22" i="1"/>
  <c r="C21" i="1"/>
  <c r="C20" i="1"/>
  <c r="C19" i="1"/>
  <c r="C18" i="1"/>
  <c r="C17" i="1"/>
  <c r="C16" i="1"/>
  <c r="C15" i="1" s="1"/>
  <c r="C14" i="1"/>
  <c r="C13" i="1"/>
  <c r="C12" i="1"/>
  <c r="C11" i="1"/>
  <c r="C10" i="1"/>
  <c r="C9" i="1"/>
  <c r="C8" i="1"/>
  <c r="C7" i="1"/>
  <c r="C6" i="1"/>
  <c r="C81" i="1" l="1"/>
  <c r="C95" i="1" l="1"/>
  <c r="C85" i="1"/>
</calcChain>
</file>

<file path=xl/sharedStrings.xml><?xml version="1.0" encoding="utf-8"?>
<sst xmlns="http://schemas.openxmlformats.org/spreadsheetml/2006/main" count="88" uniqueCount="86">
  <si>
    <t>Исполнение муниципальных программ города Брянска в 2024 году</t>
  </si>
  <si>
    <t>руб.</t>
  </si>
  <si>
    <t>№ п/п</t>
  </si>
  <si>
    <t>Наименование</t>
  </si>
  <si>
    <t>Утверждено на 2023 год</t>
  </si>
  <si>
    <t>Уточненный план на 2024 год</t>
  </si>
  <si>
    <t>Исполнено на                  01 июня                         2024 г.</t>
  </si>
  <si>
    <t>% исполнения</t>
  </si>
  <si>
    <t xml:space="preserve">Муниципальная программа "Стимулирование экономической активности в городе Брянске" </t>
  </si>
  <si>
    <t xml:space="preserve">Подпрограмма "Поддержка малого и среднего предпринимательства в городе Брянске"                                     </t>
  </si>
  <si>
    <t>Подпрограмма "Организация транспортного обслуживания в городе Брянске"</t>
  </si>
  <si>
    <t xml:space="preserve">Подпрограмма "Обеспечение жильем молодых семей в городе Брянске"                                     </t>
  </si>
  <si>
    <t>Муниципальная программа "Повышение безопасности дорожного движения в городе Брянске"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</si>
  <si>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</si>
  <si>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>Развитие дорожной сети</t>
  </si>
  <si>
    <t>Региональный проект "Жилье (Брянская область)"</t>
  </si>
  <si>
    <t>Региональный проект "Региональная и местная дорожная сеть (Брянская область)"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</si>
  <si>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</si>
  <si>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Организация и осуществление мероприятий по мобилизационной подготовке муниципальных предприятий и учреждений, находящихся на территории города Брянска</t>
  </si>
  <si>
    <t>Предупреждение чрезвычайных ситуаций, развитие гражданской обороны, защита населения и территорий города Брянска от чрезвычайных ситуаций природного и техногенного характера, обеспечение безопасности населения на водных объектах города Брянска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</si>
  <si>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</si>
  <si>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</si>
  <si>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Обеспечение реализации отдельных государственных полномочий Брянской области, переданных на муниципальный уровень</t>
  </si>
  <si>
    <t>Реализация инициативных проектов</t>
  </si>
  <si>
    <t xml:space="preserve">Подпрограмма "Обеспечение деятельности Брянской городской администрации"                                           </t>
  </si>
  <si>
    <t xml:space="preserve">Подпрограмма "Повышение качества и доступности предоставления государственных и муниципальных услуг в городе Брянске" </t>
  </si>
  <si>
    <t>Подпрограмма "Информационное обеспечение деятельности Брянской городской администрации"</t>
  </si>
  <si>
    <t>Муниципальная программа "Управление муниципальными финансами города Брянска"</t>
  </si>
  <si>
    <t>Осуществление бюджетной политики города Брянска</t>
  </si>
  <si>
    <t>Подпрограмма "Управление муниципальным долгом                                                города Брянска"</t>
  </si>
  <si>
    <t>Муниципальная программа "Развитие образования в городе Брянске"</t>
  </si>
  <si>
    <t>Реализация государственной политики в сфере дошкольного образования на территории города Брянска</t>
  </si>
  <si>
    <t>Реализация государственной политики в сфере общего образования на территории города Брянска</t>
  </si>
  <si>
    <t>Реализация государственной политики в сфере дополнительного образования на территории города Брянска</t>
  </si>
  <si>
    <t>Реализация государственной политики в сфере образования на территории города Брянска</t>
  </si>
  <si>
    <t>Обеспечение функционирования модели персонифицированного финансирования дополнительного образования детей</t>
  </si>
  <si>
    <t>Региональный проект "Современная школа (Брянская область)"</t>
  </si>
  <si>
    <t>Региональный проект "Цифровая образовательная  среда "Брянская область)"</t>
  </si>
  <si>
    <t>Региональный проект "Патриотическое воспитание граждан Российской Федерации (Брянская область)"</t>
  </si>
  <si>
    <t xml:space="preserve">Региональный проект "Создание условий для обучения, отдыха и оздоровления детей и молодежи </t>
  </si>
  <si>
    <t>Подпрограмма "Увеличение сети образовательных организаций                                города Брянска"</t>
  </si>
  <si>
    <t xml:space="preserve">Муниципальная программа "Поддержка и сохранение культуры и искусства в городе Брянске" </t>
  </si>
  <si>
    <t>Содержание и развитие инфраструктуры учреждений культуры и искусства</t>
  </si>
  <si>
    <t>Создание условий для организации досуга и обеспечения жителей городского округа услугами организаций культуры</t>
  </si>
  <si>
    <t>Формирование и развитие эффективной системы поддержки одаренных детей, работников культуры и искусства</t>
  </si>
  <si>
    <t>Обеспечение сохранности, пополнения и использования архивных фондов города Брянска</t>
  </si>
  <si>
    <t>Обеспечение руководства и управления в сфере установленных функций органов местного самоуправления</t>
  </si>
  <si>
    <t>Региональный проект "Решаем вместе"</t>
  </si>
  <si>
    <t>Региональный проект "Культурная среда (Брянская область)"</t>
  </si>
  <si>
    <t>Муниципальная программа "Осуществление полномочий исполнительного органа местного самоуправления  по участию  в профилактике терроризма и экстремизма, минимизации и (или) ликвидации последствий  их проявлений на территории города Брянска"</t>
  </si>
  <si>
    <t>Проведение  на плановой основе  предупредительно-профилактических мероприятий, направленных на предупреждение проявлений террористической и экстремистской направленности</t>
  </si>
  <si>
    <t>Создание необходимых условий для обеспечения общественной безопасности и правопорядка</t>
  </si>
  <si>
    <t>Муниципальная программа "Жилищно-коммунальное хозяйство города Брянска"</t>
  </si>
  <si>
    <t>Реализация единой государственной политики в сфере жилищно-коммунального хозяйства</t>
  </si>
  <si>
    <t>Обеспечение мероприятий по решению прочих вопросов в области жилищно-коммунального хозяйства</t>
  </si>
  <si>
    <t>Мероприятия в сфере охраны окружающей среды</t>
  </si>
  <si>
    <t>Региональный проект "Предупреждение и ликвидация заразных и иных болезней животных"</t>
  </si>
  <si>
    <t>Региональный проект "Чистая вода (Брянская область)"</t>
  </si>
  <si>
    <t>Региональный проект "Комплексная система обращения с твердыми коммунальными отходами (Брянская область)"</t>
  </si>
  <si>
    <t>Подпрограмма "Жилищное хозяйство города Брянска"</t>
  </si>
  <si>
    <t>Подпрограмма "Коммунальное хозяйство города Брянска"</t>
  </si>
  <si>
    <t>Подпрограмма "Внешнее благоустройство территории города Брянска"</t>
  </si>
  <si>
    <t>Муниципальная программа "Развитие градостроительства на территории города Брянска"</t>
  </si>
  <si>
    <t>Реализация единой государственной политики в сфере градостроительства на территории города Брянска</t>
  </si>
  <si>
    <t xml:space="preserve">Муниципальная программа "Формирование современной городской среды города Брянска"  </t>
  </si>
  <si>
    <t>Обеспечение и повышение комфортности проживания граждан на территории города Брянска</t>
  </si>
  <si>
    <t>Региональный проект "Формирование комфортной городской среды (Брянская область)"</t>
  </si>
  <si>
    <t xml:space="preserve">Муниципальная программа "Молодежная и семейная политика города Брянска"              </t>
  </si>
  <si>
    <t>Реализация единой молодежной и семейной политики на территории города Брянска</t>
  </si>
  <si>
    <t>Создание эффективной поддержки социально значимых проектов и программ на конкурсной основе, общегородских мероприятий</t>
  </si>
  <si>
    <t>Предоставление социальной поддержки отдельным категориям граждан и гражданам, оказавшимся в трудной жизненной ситуации</t>
  </si>
  <si>
    <t xml:space="preserve">Подпрограмма "Молодое поколение города Брянска"                         </t>
  </si>
  <si>
    <t xml:space="preserve">Муниципальная программа "Физическая культура и спорт в городе Брянске"  </t>
  </si>
  <si>
    <t>Реализация единой государственной политики в сфере физической культуры и спорта на территории города Брянска</t>
  </si>
  <si>
    <t>Развитие массового спорта, общественного физкультурно-оздоровительного движения</t>
  </si>
  <si>
    <t>Развитие детско-юношеского спорта и системы подготовки высококвалифицированных спортсменов</t>
  </si>
  <si>
    <t>Организация  спортивно-оздоровительного отдыха детей и подростков</t>
  </si>
  <si>
    <t>Региональный проект "Развитие инфраструктуры в сфере спорта"</t>
  </si>
  <si>
    <t>Региональный проект "Спорт - норма жизни (Брянская область)"</t>
  </si>
  <si>
    <t>Муниципальная программа "Управление и распоряжение муниципальной собственностью города Брянска"</t>
  </si>
  <si>
    <t>Обеспечение эффективного управления и распоряжение муниципальным имуществом города Брянска и земельными участками в рамках наделенных полномочий</t>
  </si>
  <si>
    <t>ИТОГО</t>
  </si>
  <si>
    <t>Всего расходы бюджета города Брянска на 2024 год</t>
  </si>
  <si>
    <t>Доля муниципальных программ в расходной части бюджета</t>
  </si>
  <si>
    <t xml:space="preserve">И.о. начальника финансового управления
</t>
  </si>
  <si>
    <t>И.М. Бадеева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</si>
</sst>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i/>
      <sz val="12"/>
      <color theme="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"/>
      <family val="2"/>
    </font>
    <font>
      <sz val="10"/>
      <color rgb="FF000000"/>
      <name val="Arial Cyr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Arial Cyr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rgb="FF00000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0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54"/>
      </patternFill>
    </fill>
    <fill>
      <patternFill patternType="solid">
        <fgColor indexed="61"/>
      </patternFill>
    </fill>
    <fill>
      <patternFill patternType="solid">
        <fgColor indexed="50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rgb="FFC0C0C0"/>
      </patternFill>
    </fill>
    <fill>
      <patternFill patternType="solid">
        <fgColor indexed="27"/>
      </patternFill>
    </fill>
    <fill>
      <patternFill patternType="solid">
        <fgColor rgb="FFCC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24">
    <xf numFmtId="0" fontId="0" fillId="0" borderId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2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4" borderId="0" applyNumberFormat="0" applyBorder="0" applyAlignment="0" applyProtection="0"/>
    <xf numFmtId="0" fontId="22" fillId="11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18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0" borderId="0"/>
    <xf numFmtId="0" fontId="25" fillId="0" borderId="0"/>
    <xf numFmtId="0" fontId="26" fillId="24" borderId="2" applyNumberFormat="0" applyAlignment="0" applyProtection="0"/>
    <xf numFmtId="0" fontId="27" fillId="25" borderId="3" applyNumberFormat="0" applyAlignment="0" applyProtection="0"/>
    <xf numFmtId="0" fontId="24" fillId="0" borderId="0"/>
    <xf numFmtId="0" fontId="25" fillId="0" borderId="0"/>
    <xf numFmtId="0" fontId="28" fillId="0" borderId="0" applyNumberFormat="0" applyFill="0" applyBorder="0" applyAlignment="0" applyProtection="0"/>
    <xf numFmtId="0" fontId="29" fillId="26" borderId="0" applyNumberFormat="0" applyBorder="0" applyAlignment="0" applyProtection="0"/>
    <xf numFmtId="0" fontId="30" fillId="0" borderId="4" applyNumberFormat="0" applyFill="0" applyAlignment="0" applyProtection="0"/>
    <xf numFmtId="0" fontId="31" fillId="0" borderId="5" applyNumberFormat="0" applyFill="0" applyAlignment="0" applyProtection="0"/>
    <xf numFmtId="0" fontId="32" fillId="0" borderId="6" applyNumberFormat="0" applyFill="0" applyAlignment="0" applyProtection="0"/>
    <xf numFmtId="0" fontId="32" fillId="0" borderId="0" applyNumberFormat="0" applyFill="0" applyBorder="0" applyAlignment="0" applyProtection="0"/>
    <xf numFmtId="0" fontId="33" fillId="11" borderId="2" applyNumberFormat="0" applyAlignment="0" applyProtection="0"/>
    <xf numFmtId="0" fontId="34" fillId="0" borderId="7" applyNumberFormat="0" applyFill="0" applyAlignment="0" applyProtection="0"/>
    <xf numFmtId="0" fontId="35" fillId="16" borderId="0" applyNumberFormat="0" applyBorder="0" applyAlignment="0" applyProtection="0"/>
    <xf numFmtId="0" fontId="24" fillId="12" borderId="8" applyNumberFormat="0" applyFont="0" applyAlignment="0" applyProtection="0"/>
    <xf numFmtId="0" fontId="36" fillId="24" borderId="9" applyNumberFormat="0" applyAlignment="0" applyProtection="0"/>
    <xf numFmtId="0" fontId="37" fillId="0" borderId="0"/>
    <xf numFmtId="0" fontId="38" fillId="0" borderId="0"/>
    <xf numFmtId="0" fontId="37" fillId="0" borderId="0"/>
    <xf numFmtId="0" fontId="38" fillId="0" borderId="0"/>
    <xf numFmtId="0" fontId="39" fillId="0" borderId="0" applyNumberFormat="0" applyFill="0" applyBorder="0" applyAlignment="0" applyProtection="0"/>
    <xf numFmtId="0" fontId="40" fillId="0" borderId="10" applyNumberFormat="0" applyFill="0" applyAlignment="0" applyProtection="0"/>
    <xf numFmtId="0" fontId="24" fillId="0" borderId="0"/>
    <xf numFmtId="0" fontId="25" fillId="0" borderId="0"/>
    <xf numFmtId="0" fontId="41" fillId="0" borderId="0" applyNumberFormat="0" applyFill="0" applyBorder="0" applyAlignment="0" applyProtection="0"/>
    <xf numFmtId="0" fontId="42" fillId="27" borderId="0"/>
    <xf numFmtId="0" fontId="38" fillId="28" borderId="0"/>
    <xf numFmtId="0" fontId="42" fillId="0" borderId="0">
      <alignment wrapText="1"/>
    </xf>
    <xf numFmtId="0" fontId="38" fillId="0" borderId="11">
      <alignment horizontal="center" vertical="center" wrapText="1"/>
    </xf>
    <xf numFmtId="0" fontId="43" fillId="0" borderId="0">
      <alignment horizontal="center" wrapText="1"/>
    </xf>
    <xf numFmtId="1" fontId="38" fillId="0" borderId="11">
      <alignment horizontal="left" vertical="top" wrapText="1" indent="2"/>
    </xf>
    <xf numFmtId="0" fontId="43" fillId="0" borderId="0">
      <alignment horizontal="center"/>
    </xf>
    <xf numFmtId="0" fontId="38" fillId="0" borderId="0"/>
    <xf numFmtId="0" fontId="42" fillId="0" borderId="0">
      <alignment horizontal="right"/>
    </xf>
    <xf numFmtId="0" fontId="38" fillId="0" borderId="11">
      <alignment horizontal="center" vertical="center" wrapText="1"/>
    </xf>
    <xf numFmtId="0" fontId="42" fillId="27" borderId="12"/>
    <xf numFmtId="1" fontId="38" fillId="0" borderId="11">
      <alignment horizontal="center" vertical="top" shrinkToFit="1"/>
    </xf>
    <xf numFmtId="0" fontId="42" fillId="0" borderId="13">
      <alignment horizontal="center" vertical="center" wrapText="1"/>
    </xf>
    <xf numFmtId="0" fontId="38" fillId="0" borderId="11">
      <alignment horizontal="center" vertical="center" wrapText="1"/>
    </xf>
    <xf numFmtId="0" fontId="42" fillId="27" borderId="14"/>
    <xf numFmtId="0" fontId="38" fillId="0" borderId="11">
      <alignment horizontal="center" vertical="center" wrapText="1"/>
    </xf>
    <xf numFmtId="49" fontId="42" fillId="0" borderId="13">
      <alignment horizontal="left" vertical="top" wrapText="1" indent="2"/>
    </xf>
    <xf numFmtId="0" fontId="38" fillId="0" borderId="11">
      <alignment horizontal="center" vertical="center" wrapText="1"/>
    </xf>
    <xf numFmtId="0" fontId="44" fillId="0" borderId="13">
      <alignment horizontal="left"/>
    </xf>
    <xf numFmtId="0" fontId="38" fillId="0" borderId="11">
      <alignment horizontal="center" vertical="center" wrapText="1"/>
    </xf>
    <xf numFmtId="0" fontId="42" fillId="27" borderId="15"/>
    <xf numFmtId="0" fontId="38" fillId="0" borderId="11">
      <alignment horizontal="center" vertical="center" wrapText="1"/>
    </xf>
    <xf numFmtId="0" fontId="42" fillId="0" borderId="0"/>
    <xf numFmtId="0" fontId="38" fillId="0" borderId="11">
      <alignment horizontal="center" vertical="center" wrapText="1"/>
    </xf>
    <xf numFmtId="0" fontId="42" fillId="0" borderId="0">
      <alignment horizontal="left" wrapText="1"/>
    </xf>
    <xf numFmtId="0" fontId="38" fillId="28" borderId="0">
      <alignment shrinkToFit="1"/>
    </xf>
    <xf numFmtId="49" fontId="42" fillId="0" borderId="13">
      <alignment horizontal="center" vertical="top" shrinkToFit="1"/>
    </xf>
    <xf numFmtId="0" fontId="38" fillId="0" borderId="11">
      <alignment horizontal="center" vertical="center" wrapText="1"/>
    </xf>
    <xf numFmtId="4" fontId="42" fillId="0" borderId="13">
      <alignment horizontal="right" vertical="top" shrinkToFit="1"/>
    </xf>
    <xf numFmtId="0" fontId="38" fillId="0" borderId="11">
      <alignment horizontal="center" vertical="center" wrapText="1"/>
    </xf>
    <xf numFmtId="4" fontId="44" fillId="12" borderId="13">
      <alignment horizontal="right" vertical="top" shrinkToFit="1"/>
    </xf>
    <xf numFmtId="0" fontId="38" fillId="0" borderId="11">
      <alignment horizontal="center" vertical="center" wrapText="1"/>
    </xf>
    <xf numFmtId="0" fontId="42" fillId="0" borderId="13">
      <alignment horizontal="center" vertical="center" wrapText="1"/>
    </xf>
    <xf numFmtId="0" fontId="45" fillId="0" borderId="11">
      <alignment horizontal="left"/>
    </xf>
    <xf numFmtId="0" fontId="42" fillId="0" borderId="0">
      <alignment horizontal="left" wrapText="1"/>
    </xf>
    <xf numFmtId="0" fontId="38" fillId="0" borderId="11">
      <alignment horizontal="center" vertical="center" wrapText="1"/>
    </xf>
    <xf numFmtId="10" fontId="42" fillId="0" borderId="13">
      <alignment horizontal="right" vertical="top" shrinkToFit="1"/>
    </xf>
    <xf numFmtId="4" fontId="38" fillId="0" borderId="11">
      <alignment horizontal="right" vertical="top" shrinkToFit="1"/>
    </xf>
    <xf numFmtId="10" fontId="44" fillId="12" borderId="13">
      <alignment horizontal="right" vertical="top" shrinkToFit="1"/>
    </xf>
    <xf numFmtId="4" fontId="45" fillId="2" borderId="11">
      <alignment horizontal="right" vertical="top" shrinkToFit="1"/>
    </xf>
    <xf numFmtId="0" fontId="43" fillId="0" borderId="0">
      <alignment horizontal="center" wrapText="1"/>
    </xf>
    <xf numFmtId="0" fontId="38" fillId="0" borderId="0">
      <alignment wrapText="1"/>
    </xf>
    <xf numFmtId="0" fontId="43" fillId="0" borderId="0">
      <alignment horizontal="center"/>
    </xf>
    <xf numFmtId="0" fontId="38" fillId="0" borderId="11">
      <alignment horizontal="center" vertical="center" wrapText="1"/>
    </xf>
    <xf numFmtId="0" fontId="44" fillId="0" borderId="13">
      <alignment vertical="top" wrapText="1"/>
    </xf>
    <xf numFmtId="0" fontId="38" fillId="0" borderId="11">
      <alignment horizontal="center" vertical="center" wrapText="1"/>
    </xf>
    <xf numFmtId="4" fontId="44" fillId="29" borderId="13">
      <alignment horizontal="right" vertical="top" shrinkToFit="1"/>
    </xf>
    <xf numFmtId="0" fontId="38" fillId="0" borderId="11">
      <alignment horizontal="center" vertical="center" wrapText="1"/>
    </xf>
    <xf numFmtId="10" fontId="44" fillId="29" borderId="13">
      <alignment horizontal="right" vertical="top" shrinkToFit="1"/>
    </xf>
    <xf numFmtId="0" fontId="38" fillId="0" borderId="11">
      <alignment horizontal="center" vertical="center" wrapText="1"/>
    </xf>
    <xf numFmtId="0" fontId="38" fillId="0" borderId="11">
      <alignment horizontal="center" vertical="center" wrapText="1"/>
    </xf>
    <xf numFmtId="0" fontId="38" fillId="0" borderId="11">
      <alignment horizontal="center" vertical="center" wrapText="1"/>
    </xf>
    <xf numFmtId="0" fontId="38" fillId="0" borderId="11">
      <alignment horizontal="center" vertical="center" wrapText="1"/>
    </xf>
    <xf numFmtId="0" fontId="38" fillId="0" borderId="11">
      <alignment horizontal="center" vertical="center" wrapText="1"/>
    </xf>
    <xf numFmtId="0" fontId="38" fillId="0" borderId="11">
      <alignment horizontal="center" vertical="center" wrapText="1"/>
    </xf>
    <xf numFmtId="0" fontId="38" fillId="0" borderId="11">
      <alignment horizontal="center" vertical="center" wrapText="1"/>
    </xf>
    <xf numFmtId="0" fontId="38" fillId="0" borderId="11">
      <alignment horizontal="center" vertical="center" wrapText="1"/>
    </xf>
    <xf numFmtId="0" fontId="38" fillId="0" borderId="0">
      <alignment horizontal="left" wrapText="1"/>
    </xf>
    <xf numFmtId="10" fontId="38" fillId="0" borderId="11">
      <alignment horizontal="right" vertical="top" shrinkToFit="1"/>
    </xf>
    <xf numFmtId="10" fontId="45" fillId="2" borderId="11">
      <alignment horizontal="right" vertical="top" shrinkToFit="1"/>
    </xf>
    <xf numFmtId="0" fontId="46" fillId="0" borderId="0">
      <alignment horizontal="center" wrapText="1"/>
    </xf>
    <xf numFmtId="0" fontId="46" fillId="0" borderId="0">
      <alignment horizontal="center"/>
    </xf>
    <xf numFmtId="0" fontId="38" fillId="0" borderId="0">
      <alignment horizontal="right"/>
    </xf>
    <xf numFmtId="0" fontId="38" fillId="0" borderId="0">
      <alignment vertical="top"/>
    </xf>
    <xf numFmtId="0" fontId="45" fillId="0" borderId="11">
      <alignment vertical="top" wrapText="1"/>
    </xf>
    <xf numFmtId="0" fontId="38" fillId="28" borderId="0">
      <alignment horizontal="center"/>
    </xf>
    <xf numFmtId="0" fontId="38" fillId="28" borderId="0">
      <alignment horizontal="left"/>
    </xf>
    <xf numFmtId="4" fontId="45" fillId="30" borderId="11">
      <alignment horizontal="right" vertical="top" shrinkToFit="1"/>
    </xf>
    <xf numFmtId="10" fontId="45" fillId="30" borderId="11">
      <alignment horizontal="right" vertical="top" shrinkToFit="1"/>
    </xf>
    <xf numFmtId="0" fontId="25" fillId="0" borderId="0"/>
    <xf numFmtId="0" fontId="1" fillId="0" borderId="0"/>
    <xf numFmtId="0" fontId="47" fillId="0" borderId="0">
      <alignment vertical="top" wrapText="1"/>
    </xf>
  </cellStyleXfs>
  <cellXfs count="80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Fill="1" applyAlignment="1">
      <alignment vertical="top"/>
    </xf>
    <xf numFmtId="0" fontId="4" fillId="0" borderId="0" xfId="0" applyFont="1" applyAlignment="1">
      <alignment vertical="top"/>
    </xf>
    <xf numFmtId="10" fontId="5" fillId="0" borderId="0" xfId="0" applyNumberFormat="1" applyFont="1" applyAlignment="1">
      <alignment vertical="top" wrapText="1"/>
    </xf>
    <xf numFmtId="0" fontId="2" fillId="3" borderId="1" xfId="0" applyFont="1" applyFill="1" applyBorder="1" applyAlignment="1">
      <alignment vertical="top"/>
    </xf>
    <xf numFmtId="2" fontId="6" fillId="3" borderId="1" xfId="0" applyNumberFormat="1" applyFont="1" applyFill="1" applyBorder="1" applyAlignment="1">
      <alignment vertical="top" wrapText="1"/>
    </xf>
    <xf numFmtId="4" fontId="6" fillId="3" borderId="1" xfId="0" applyNumberFormat="1" applyFont="1" applyFill="1" applyBorder="1" applyAlignment="1">
      <alignment vertical="top" wrapText="1"/>
    </xf>
    <xf numFmtId="10" fontId="6" fillId="3" borderId="1" xfId="0" applyNumberFormat="1" applyFont="1" applyFill="1" applyBorder="1" applyAlignment="1">
      <alignment vertical="top" wrapText="1"/>
    </xf>
    <xf numFmtId="0" fontId="7" fillId="0" borderId="0" xfId="0" applyFont="1" applyAlignment="1">
      <alignment vertical="top"/>
    </xf>
    <xf numFmtId="4" fontId="7" fillId="0" borderId="0" xfId="0" applyNumberFormat="1" applyFont="1" applyAlignment="1">
      <alignment vertical="top"/>
    </xf>
    <xf numFmtId="0" fontId="8" fillId="0" borderId="1" xfId="0" applyFont="1" applyFill="1" applyBorder="1" applyAlignment="1">
      <alignment vertical="top"/>
    </xf>
    <xf numFmtId="2" fontId="9" fillId="4" borderId="1" xfId="0" applyNumberFormat="1" applyFont="1" applyFill="1" applyBorder="1" applyAlignment="1">
      <alignment vertical="top" wrapText="1"/>
    </xf>
    <xf numFmtId="4" fontId="9" fillId="4" borderId="1" xfId="0" applyNumberFormat="1" applyFont="1" applyFill="1" applyBorder="1" applyAlignment="1">
      <alignment vertical="top" wrapText="1"/>
    </xf>
    <xf numFmtId="10" fontId="9" fillId="4" borderId="1" xfId="0" applyNumberFormat="1" applyFont="1" applyFill="1" applyBorder="1" applyAlignment="1">
      <alignment vertical="top" wrapText="1"/>
    </xf>
    <xf numFmtId="0" fontId="8" fillId="0" borderId="0" xfId="0" applyFont="1" applyAlignment="1">
      <alignment vertical="top"/>
    </xf>
    <xf numFmtId="4" fontId="8" fillId="0" borderId="0" xfId="0" applyNumberFormat="1" applyFont="1" applyAlignment="1">
      <alignment vertical="top"/>
    </xf>
    <xf numFmtId="0" fontId="10" fillId="0" borderId="1" xfId="0" applyFont="1" applyFill="1" applyBorder="1" applyAlignment="1">
      <alignment vertical="top"/>
    </xf>
    <xf numFmtId="0" fontId="10" fillId="0" borderId="0" xfId="0" applyFont="1" applyAlignment="1">
      <alignment vertical="top"/>
    </xf>
    <xf numFmtId="4" fontId="10" fillId="0" borderId="0" xfId="0" applyNumberFormat="1" applyFont="1" applyAlignment="1">
      <alignment vertical="top"/>
    </xf>
    <xf numFmtId="0" fontId="2" fillId="5" borderId="1" xfId="0" applyFont="1" applyFill="1" applyBorder="1" applyAlignment="1">
      <alignment vertical="top"/>
    </xf>
    <xf numFmtId="2" fontId="6" fillId="5" borderId="1" xfId="0" applyNumberFormat="1" applyFont="1" applyFill="1" applyBorder="1" applyAlignment="1">
      <alignment vertical="top" wrapText="1"/>
    </xf>
    <xf numFmtId="4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2" fontId="9" fillId="6" borderId="1" xfId="0" applyNumberFormat="1" applyFont="1" applyFill="1" applyBorder="1" applyAlignment="1">
      <alignment vertical="top" wrapText="1"/>
    </xf>
    <xf numFmtId="4" fontId="9" fillId="6" borderId="1" xfId="0" applyNumberFormat="1" applyFont="1" applyFill="1" applyBorder="1" applyAlignment="1">
      <alignment vertical="top" wrapText="1"/>
    </xf>
    <xf numFmtId="10" fontId="9" fillId="6" borderId="1" xfId="0" applyNumberFormat="1" applyFont="1" applyFill="1" applyBorder="1" applyAlignment="1">
      <alignment vertical="top" wrapText="1"/>
    </xf>
    <xf numFmtId="0" fontId="11" fillId="0" borderId="0" xfId="0" applyFont="1" applyAlignment="1">
      <alignment vertical="top"/>
    </xf>
    <xf numFmtId="4" fontId="11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" fontId="2" fillId="0" borderId="0" xfId="0" applyNumberFormat="1" applyFont="1" applyAlignment="1">
      <alignment vertical="top"/>
    </xf>
    <xf numFmtId="4" fontId="12" fillId="0" borderId="0" xfId="0" applyNumberFormat="1" applyFont="1" applyAlignment="1">
      <alignment vertical="top"/>
    </xf>
    <xf numFmtId="0" fontId="3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vertical="top"/>
    </xf>
    <xf numFmtId="0" fontId="13" fillId="0" borderId="0" xfId="0" applyFont="1" applyAlignment="1">
      <alignment vertical="top"/>
    </xf>
    <xf numFmtId="0" fontId="11" fillId="0" borderId="1" xfId="0" applyFont="1" applyFill="1" applyBorder="1" applyAlignment="1">
      <alignment vertical="top"/>
    </xf>
    <xf numFmtId="2" fontId="9" fillId="7" borderId="1" xfId="0" applyNumberFormat="1" applyFont="1" applyFill="1" applyBorder="1" applyAlignment="1">
      <alignment vertical="top" wrapText="1"/>
    </xf>
    <xf numFmtId="4" fontId="14" fillId="7" borderId="1" xfId="0" applyNumberFormat="1" applyFont="1" applyFill="1" applyBorder="1" applyAlignment="1">
      <alignment vertical="top" wrapText="1"/>
    </xf>
    <xf numFmtId="4" fontId="9" fillId="7" borderId="1" xfId="0" applyNumberFormat="1" applyFont="1" applyFill="1" applyBorder="1" applyAlignment="1">
      <alignment vertical="top" wrapText="1"/>
    </xf>
    <xf numFmtId="10" fontId="9" fillId="7" borderId="1" xfId="0" applyNumberFormat="1" applyFont="1" applyFill="1" applyBorder="1" applyAlignment="1">
      <alignment vertical="top" wrapText="1"/>
    </xf>
    <xf numFmtId="4" fontId="14" fillId="6" borderId="1" xfId="0" applyNumberFormat="1" applyFont="1" applyFill="1" applyBorder="1" applyAlignment="1">
      <alignment vertical="top" wrapText="1"/>
    </xf>
    <xf numFmtId="4" fontId="5" fillId="6" borderId="1" xfId="0" applyNumberFormat="1" applyFont="1" applyFill="1" applyBorder="1" applyAlignment="1">
      <alignment vertical="top" wrapText="1"/>
    </xf>
    <xf numFmtId="10" fontId="5" fillId="6" borderId="1" xfId="0" applyNumberFormat="1" applyFont="1" applyFill="1" applyBorder="1" applyAlignment="1">
      <alignment vertical="top" wrapText="1"/>
    </xf>
    <xf numFmtId="2" fontId="9" fillId="8" borderId="1" xfId="0" applyNumberFormat="1" applyFont="1" applyFill="1" applyBorder="1" applyAlignment="1">
      <alignment vertical="top" wrapText="1"/>
    </xf>
    <xf numFmtId="4" fontId="14" fillId="8" borderId="1" xfId="0" applyNumberFormat="1" applyFont="1" applyFill="1" applyBorder="1" applyAlignment="1">
      <alignment vertical="top" wrapText="1"/>
    </xf>
    <xf numFmtId="4" fontId="5" fillId="8" borderId="1" xfId="0" applyNumberFormat="1" applyFont="1" applyFill="1" applyBorder="1" applyAlignment="1">
      <alignment vertical="top" wrapText="1"/>
    </xf>
    <xf numFmtId="10" fontId="5" fillId="8" borderId="1" xfId="0" applyNumberFormat="1" applyFont="1" applyFill="1" applyBorder="1" applyAlignment="1">
      <alignment vertical="top" wrapText="1"/>
    </xf>
    <xf numFmtId="0" fontId="15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9" fillId="0" borderId="1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17" fillId="0" borderId="1" xfId="0" applyFont="1" applyFill="1" applyBorder="1" applyAlignment="1">
      <alignment vertical="top"/>
    </xf>
    <xf numFmtId="4" fontId="13" fillId="8" borderId="1" xfId="0" applyNumberFormat="1" applyFont="1" applyFill="1" applyBorder="1" applyAlignment="1">
      <alignment vertical="top" wrapText="1"/>
    </xf>
    <xf numFmtId="4" fontId="6" fillId="8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/>
    </xf>
    <xf numFmtId="2" fontId="6" fillId="9" borderId="1" xfId="0" applyNumberFormat="1" applyFont="1" applyFill="1" applyBorder="1" applyAlignment="1">
      <alignment vertical="top" wrapText="1"/>
    </xf>
    <xf numFmtId="4" fontId="6" fillId="9" borderId="1" xfId="0" applyNumberFormat="1" applyFont="1" applyFill="1" applyBorder="1" applyAlignment="1">
      <alignment vertical="top"/>
    </xf>
    <xf numFmtId="10" fontId="6" fillId="9" borderId="1" xfId="0" applyNumberFormat="1" applyFont="1" applyFill="1" applyBorder="1" applyAlignment="1">
      <alignment vertical="top"/>
    </xf>
    <xf numFmtId="4" fontId="16" fillId="0" borderId="0" xfId="0" applyNumberFormat="1" applyFont="1" applyAlignment="1">
      <alignment vertical="top"/>
    </xf>
    <xf numFmtId="0" fontId="3" fillId="0" borderId="0" xfId="0" applyFont="1" applyFill="1" applyAlignment="1">
      <alignment vertical="top"/>
    </xf>
    <xf numFmtId="2" fontId="3" fillId="0" borderId="0" xfId="0" applyNumberFormat="1" applyFont="1" applyAlignment="1">
      <alignment vertical="top" wrapText="1"/>
    </xf>
    <xf numFmtId="4" fontId="3" fillId="0" borderId="0" xfId="0" applyNumberFormat="1" applyFont="1" applyAlignment="1">
      <alignment vertical="top"/>
    </xf>
    <xf numFmtId="49" fontId="3" fillId="0" borderId="0" xfId="0" applyNumberFormat="1" applyFont="1" applyFill="1" applyAlignment="1">
      <alignment vertical="top"/>
    </xf>
    <xf numFmtId="4" fontId="3" fillId="0" borderId="1" xfId="0" applyNumberFormat="1" applyFont="1" applyFill="1" applyBorder="1" applyAlignment="1">
      <alignment vertical="top"/>
    </xf>
    <xf numFmtId="10" fontId="14" fillId="0" borderId="1" xfId="0" applyNumberFormat="1" applyFont="1" applyFill="1" applyBorder="1" applyAlignment="1">
      <alignment vertical="top" wrapText="1"/>
    </xf>
    <xf numFmtId="10" fontId="3" fillId="0" borderId="1" xfId="0" applyNumberFormat="1" applyFont="1" applyBorder="1" applyAlignment="1">
      <alignment vertical="top"/>
    </xf>
    <xf numFmtId="2" fontId="3" fillId="0" borderId="0" xfId="0" applyNumberFormat="1" applyFont="1" applyFill="1" applyAlignment="1">
      <alignment vertical="top" wrapText="1"/>
    </xf>
    <xf numFmtId="4" fontId="3" fillId="0" borderId="0" xfId="0" applyNumberFormat="1" applyFont="1" applyFill="1" applyAlignment="1">
      <alignment vertical="top"/>
    </xf>
    <xf numFmtId="4" fontId="18" fillId="0" borderId="0" xfId="0" applyNumberFormat="1" applyFont="1" applyFill="1" applyAlignment="1">
      <alignment vertical="top"/>
    </xf>
    <xf numFmtId="4" fontId="19" fillId="0" borderId="0" xfId="0" applyNumberFormat="1" applyFont="1" applyFill="1" applyAlignment="1">
      <alignment vertical="top"/>
    </xf>
    <xf numFmtId="4" fontId="20" fillId="0" borderId="0" xfId="0" applyNumberFormat="1" applyFont="1" applyFill="1" applyAlignment="1">
      <alignment vertical="top"/>
    </xf>
    <xf numFmtId="49" fontId="2" fillId="0" borderId="0" xfId="0" applyNumberFormat="1" applyFont="1" applyFill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Border="1" applyAlignment="1">
      <alignment vertical="top" wrapText="1"/>
    </xf>
    <xf numFmtId="4" fontId="5" fillId="0" borderId="1" xfId="0" applyNumberFormat="1" applyFont="1" applyFill="1" applyBorder="1" applyAlignment="1">
      <alignment vertical="top" wrapText="1"/>
    </xf>
    <xf numFmtId="10" fontId="5" fillId="0" borderId="1" xfId="0" applyNumberFormat="1" applyFont="1" applyBorder="1" applyAlignment="1">
      <alignment vertical="top" wrapText="1"/>
    </xf>
  </cellXfs>
  <cellStyles count="12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r" xfId="26"/>
    <cellStyle name="br 2" xfId="27"/>
    <cellStyle name="Calculation" xfId="28"/>
    <cellStyle name="Check Cell" xfId="29"/>
    <cellStyle name="col" xfId="30"/>
    <cellStyle name="col 2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Input" xfId="38"/>
    <cellStyle name="Linked Cell" xfId="39"/>
    <cellStyle name="Neutral" xfId="40"/>
    <cellStyle name="Note" xfId="41"/>
    <cellStyle name="Output" xfId="42"/>
    <cellStyle name="style0" xfId="43"/>
    <cellStyle name="style0 2" xfId="44"/>
    <cellStyle name="td" xfId="45"/>
    <cellStyle name="td 2" xfId="46"/>
    <cellStyle name="Title" xfId="47"/>
    <cellStyle name="Total" xfId="48"/>
    <cellStyle name="tr" xfId="49"/>
    <cellStyle name="tr 2" xfId="50"/>
    <cellStyle name="Warning Text" xfId="51"/>
    <cellStyle name="xl21" xfId="52"/>
    <cellStyle name="xl21 2" xfId="53"/>
    <cellStyle name="xl22" xfId="54"/>
    <cellStyle name="xl22 2" xfId="55"/>
    <cellStyle name="xl23" xfId="56"/>
    <cellStyle name="xl23 2" xfId="57"/>
    <cellStyle name="xl24" xfId="58"/>
    <cellStyle name="xl24 2" xfId="59"/>
    <cellStyle name="xl25" xfId="60"/>
    <cellStyle name="xl25 2" xfId="61"/>
    <cellStyle name="xl26" xfId="62"/>
    <cellStyle name="xl26 2" xfId="63"/>
    <cellStyle name="xl27" xfId="64"/>
    <cellStyle name="xl27 2" xfId="65"/>
    <cellStyle name="xl28" xfId="66"/>
    <cellStyle name="xl28 2" xfId="67"/>
    <cellStyle name="xl29" xfId="68"/>
    <cellStyle name="xl29 2" xfId="69"/>
    <cellStyle name="xl30" xfId="70"/>
    <cellStyle name="xl30 2" xfId="71"/>
    <cellStyle name="xl31" xfId="72"/>
    <cellStyle name="xl31 2" xfId="73"/>
    <cellStyle name="xl32" xfId="74"/>
    <cellStyle name="xl32 2" xfId="75"/>
    <cellStyle name="xl33" xfId="76"/>
    <cellStyle name="xl33 2" xfId="77"/>
    <cellStyle name="xl34" xfId="78"/>
    <cellStyle name="xl34 2" xfId="79"/>
    <cellStyle name="xl35" xfId="80"/>
    <cellStyle name="xl35 2" xfId="81"/>
    <cellStyle name="xl36" xfId="82"/>
    <cellStyle name="xl36 2" xfId="83"/>
    <cellStyle name="xl37" xfId="84"/>
    <cellStyle name="xl37 2" xfId="85"/>
    <cellStyle name="xl38" xfId="86"/>
    <cellStyle name="xl38 2" xfId="87"/>
    <cellStyle name="xl39" xfId="88"/>
    <cellStyle name="xl39 2" xfId="89"/>
    <cellStyle name="xl40" xfId="90"/>
    <cellStyle name="xl40 2" xfId="91"/>
    <cellStyle name="xl41" xfId="92"/>
    <cellStyle name="xl41 2" xfId="93"/>
    <cellStyle name="xl42" xfId="94"/>
    <cellStyle name="xl42 2" xfId="95"/>
    <cellStyle name="xl43" xfId="96"/>
    <cellStyle name="xl43 2" xfId="97"/>
    <cellStyle name="xl44" xfId="98"/>
    <cellStyle name="xl44 2" xfId="99"/>
    <cellStyle name="xl45" xfId="100"/>
    <cellStyle name="xl45 2" xfId="101"/>
    <cellStyle name="xl46" xfId="102"/>
    <cellStyle name="xl47" xfId="103"/>
    <cellStyle name="xl48" xfId="104"/>
    <cellStyle name="xl49" xfId="105"/>
    <cellStyle name="xl50" xfId="106"/>
    <cellStyle name="xl51" xfId="107"/>
    <cellStyle name="xl52" xfId="108"/>
    <cellStyle name="xl53" xfId="109"/>
    <cellStyle name="xl54" xfId="110"/>
    <cellStyle name="xl55" xfId="111"/>
    <cellStyle name="xl56" xfId="112"/>
    <cellStyle name="xl57" xfId="113"/>
    <cellStyle name="xl58" xfId="114"/>
    <cellStyle name="xl59" xfId="115"/>
    <cellStyle name="xl60" xfId="116"/>
    <cellStyle name="xl61" xfId="117"/>
    <cellStyle name="xl62" xfId="118"/>
    <cellStyle name="xl63" xfId="119"/>
    <cellStyle name="xl64" xfId="120"/>
    <cellStyle name="Обычный" xfId="0" builtinId="0"/>
    <cellStyle name="Обычный 2" xfId="121"/>
    <cellStyle name="Обычный 3" xfId="122"/>
    <cellStyle name="Обычный 4" xfId="1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5"/>
  <sheetViews>
    <sheetView tabSelected="1" zoomScaleNormal="100" workbookViewId="0">
      <pane ySplit="5" topLeftCell="A6" activePane="bottomLeft" state="frozen"/>
      <selection activeCell="P95" sqref="P95"/>
      <selection pane="bottomLeft" activeCell="E98" sqref="E98"/>
    </sheetView>
  </sheetViews>
  <sheetFormatPr defaultRowHeight="15" x14ac:dyDescent="0.25"/>
  <cols>
    <col min="1" max="1" width="4.42578125" style="61" customWidth="1"/>
    <col min="2" max="2" width="67.7109375" style="62" customWidth="1"/>
    <col min="3" max="3" width="19.42578125" style="63" hidden="1" customWidth="1"/>
    <col min="4" max="4" width="20.28515625" style="63" customWidth="1"/>
    <col min="5" max="5" width="18.85546875" style="63" customWidth="1"/>
    <col min="6" max="6" width="15" style="63" customWidth="1"/>
    <col min="7" max="7" width="18.42578125" style="1" customWidth="1"/>
    <col min="8" max="8" width="19.85546875" style="1" customWidth="1"/>
    <col min="9" max="16384" width="9.140625" style="1"/>
  </cols>
  <sheetData>
    <row r="1" spans="1:8" ht="24" customHeight="1" x14ac:dyDescent="0.25">
      <c r="A1" s="74" t="s">
        <v>0</v>
      </c>
      <c r="B1" s="74"/>
      <c r="C1" s="74"/>
      <c r="D1" s="74"/>
      <c r="E1" s="74"/>
      <c r="F1" s="74"/>
    </row>
    <row r="2" spans="1:8" ht="13.5" hidden="1" customHeight="1" x14ac:dyDescent="0.25">
      <c r="A2" s="2"/>
      <c r="B2" s="2"/>
      <c r="C2" s="2"/>
      <c r="D2" s="2"/>
      <c r="E2" s="2"/>
      <c r="F2" s="2"/>
    </row>
    <row r="3" spans="1:8" ht="15" customHeight="1" x14ac:dyDescent="0.25">
      <c r="A3" s="3"/>
      <c r="B3" s="4"/>
      <c r="C3" s="4"/>
      <c r="D3" s="4"/>
      <c r="E3" s="4"/>
      <c r="F3" s="5" t="s">
        <v>1</v>
      </c>
    </row>
    <row r="4" spans="1:8" ht="35.25" customHeight="1" x14ac:dyDescent="0.25">
      <c r="A4" s="75" t="s">
        <v>2</v>
      </c>
      <c r="B4" s="76" t="s">
        <v>3</v>
      </c>
      <c r="C4" s="77" t="s">
        <v>4</v>
      </c>
      <c r="D4" s="77" t="s">
        <v>5</v>
      </c>
      <c r="E4" s="78" t="s">
        <v>6</v>
      </c>
      <c r="F4" s="79" t="s">
        <v>7</v>
      </c>
    </row>
    <row r="5" spans="1:8" s="4" customFormat="1" ht="24.75" customHeight="1" x14ac:dyDescent="0.25">
      <c r="A5" s="75"/>
      <c r="B5" s="76"/>
      <c r="C5" s="77"/>
      <c r="D5" s="77"/>
      <c r="E5" s="78"/>
      <c r="F5" s="79"/>
    </row>
    <row r="6" spans="1:8" s="10" customFormat="1" ht="36" customHeight="1" x14ac:dyDescent="0.25">
      <c r="A6" s="6">
        <v>1</v>
      </c>
      <c r="B6" s="7" t="s">
        <v>8</v>
      </c>
      <c r="C6" s="8" t="e">
        <f>C7+C8+C9</f>
        <v>#REF!</v>
      </c>
      <c r="D6" s="8">
        <v>996975914.43000007</v>
      </c>
      <c r="E6" s="8">
        <v>340953897.97999996</v>
      </c>
      <c r="F6" s="9">
        <v>0.34198809925607193</v>
      </c>
      <c r="H6" s="11"/>
    </row>
    <row r="7" spans="1:8" s="16" customFormat="1" ht="33.75" customHeight="1" x14ac:dyDescent="0.25">
      <c r="A7" s="12"/>
      <c r="B7" s="13" t="s">
        <v>9</v>
      </c>
      <c r="C7" s="14" t="e">
        <f>#REF!</f>
        <v>#REF!</v>
      </c>
      <c r="D7" s="14">
        <v>100000</v>
      </c>
      <c r="E7" s="14">
        <v>30000</v>
      </c>
      <c r="F7" s="15">
        <v>0.3</v>
      </c>
      <c r="H7" s="17"/>
    </row>
    <row r="8" spans="1:8" s="19" customFormat="1" ht="33.75" customHeight="1" x14ac:dyDescent="0.25">
      <c r="A8" s="18"/>
      <c r="B8" s="13" t="s">
        <v>10</v>
      </c>
      <c r="C8" s="14" t="e">
        <f>#REF!+#REF!</f>
        <v>#REF!</v>
      </c>
      <c r="D8" s="14">
        <v>976539432.53000009</v>
      </c>
      <c r="E8" s="14">
        <v>320587416.07999998</v>
      </c>
      <c r="F8" s="15">
        <v>0.32828926861604357</v>
      </c>
      <c r="H8" s="20"/>
    </row>
    <row r="9" spans="1:8" s="19" customFormat="1" ht="36.75" customHeight="1" x14ac:dyDescent="0.25">
      <c r="A9" s="18"/>
      <c r="B9" s="13" t="s">
        <v>11</v>
      </c>
      <c r="C9" s="14" t="e">
        <f>#REF!</f>
        <v>#REF!</v>
      </c>
      <c r="D9" s="14">
        <v>20336481.899999999</v>
      </c>
      <c r="E9" s="14">
        <v>20336481.899999999</v>
      </c>
      <c r="F9" s="15">
        <v>1</v>
      </c>
      <c r="H9" s="20"/>
    </row>
    <row r="10" spans="1:8" s="10" customFormat="1" ht="38.25" customHeight="1" x14ac:dyDescent="0.25">
      <c r="A10" s="21">
        <v>2</v>
      </c>
      <c r="B10" s="22" t="s">
        <v>12</v>
      </c>
      <c r="C10" s="23" t="e">
        <f>C11+C12+#REF!+C13+C14+#REF!</f>
        <v>#REF!</v>
      </c>
      <c r="D10" s="23">
        <v>2448015876.7600002</v>
      </c>
      <c r="E10" s="23">
        <v>741216511</v>
      </c>
      <c r="F10" s="24">
        <v>0.30278255873937199</v>
      </c>
      <c r="H10" s="11"/>
    </row>
    <row r="11" spans="1:8" s="28" customFormat="1" ht="66" customHeight="1" x14ac:dyDescent="0.25">
      <c r="A11" s="12"/>
      <c r="B11" s="25" t="s">
        <v>13</v>
      </c>
      <c r="C11" s="26" t="e">
        <f>#REF!+#REF!</f>
        <v>#REF!</v>
      </c>
      <c r="D11" s="26">
        <v>922825792.5</v>
      </c>
      <c r="E11" s="26">
        <v>337615167.20999998</v>
      </c>
      <c r="F11" s="27">
        <v>0.3658492967512067</v>
      </c>
      <c r="H11" s="29"/>
    </row>
    <row r="12" spans="1:8" s="28" customFormat="1" ht="18.75" customHeight="1" x14ac:dyDescent="0.25">
      <c r="A12" s="12"/>
      <c r="B12" s="25" t="s">
        <v>14</v>
      </c>
      <c r="C12" s="26" t="e">
        <f>#REF!</f>
        <v>#REF!</v>
      </c>
      <c r="D12" s="26">
        <v>108183.24</v>
      </c>
      <c r="E12" s="26">
        <v>0</v>
      </c>
      <c r="F12" s="27">
        <v>0</v>
      </c>
      <c r="H12" s="29"/>
    </row>
    <row r="13" spans="1:8" s="28" customFormat="1" ht="18.75" customHeight="1" x14ac:dyDescent="0.25">
      <c r="A13" s="12"/>
      <c r="B13" s="25" t="s">
        <v>15</v>
      </c>
      <c r="C13" s="26" t="e">
        <f>#REF!</f>
        <v>#REF!</v>
      </c>
      <c r="D13" s="26">
        <v>230248832.44</v>
      </c>
      <c r="E13" s="26">
        <v>70237659.540000007</v>
      </c>
      <c r="F13" s="27">
        <v>0.30505109969798899</v>
      </c>
      <c r="H13" s="29"/>
    </row>
    <row r="14" spans="1:8" s="28" customFormat="1" ht="42" customHeight="1" x14ac:dyDescent="0.25">
      <c r="A14" s="12"/>
      <c r="B14" s="25" t="s">
        <v>16</v>
      </c>
      <c r="C14" s="26" t="e">
        <f>#REF!+#REF!</f>
        <v>#REF!</v>
      </c>
      <c r="D14" s="26">
        <v>1294833068.5800002</v>
      </c>
      <c r="E14" s="26">
        <v>333363684.25</v>
      </c>
      <c r="F14" s="27">
        <v>0.25745688177055032</v>
      </c>
      <c r="H14" s="29"/>
    </row>
    <row r="15" spans="1:8" s="30" customFormat="1" ht="52.5" customHeight="1" x14ac:dyDescent="0.25">
      <c r="A15" s="6">
        <v>3</v>
      </c>
      <c r="B15" s="7" t="s">
        <v>17</v>
      </c>
      <c r="C15" s="8" t="e">
        <f>C16+C17+C18+C19+C20+C21+C22+C23+C24</f>
        <v>#REF!</v>
      </c>
      <c r="D15" s="8">
        <v>758573743.80000007</v>
      </c>
      <c r="E15" s="8">
        <v>340870372.31999993</v>
      </c>
      <c r="F15" s="9">
        <v>0.44935693478190208</v>
      </c>
      <c r="H15" s="31"/>
    </row>
    <row r="16" spans="1:8" s="28" customFormat="1" ht="55.5" customHeight="1" x14ac:dyDescent="0.25">
      <c r="A16" s="12"/>
      <c r="B16" s="13" t="s">
        <v>18</v>
      </c>
      <c r="C16" s="14" t="e">
        <f>#REF!</f>
        <v>#REF!</v>
      </c>
      <c r="D16" s="14">
        <v>3509546.24</v>
      </c>
      <c r="E16" s="14">
        <v>786760</v>
      </c>
      <c r="F16" s="15">
        <v>0.22417712894986674</v>
      </c>
      <c r="H16" s="29"/>
    </row>
    <row r="17" spans="1:8" s="28" customFormat="1" ht="85.5" customHeight="1" x14ac:dyDescent="0.25">
      <c r="A17" s="12"/>
      <c r="B17" s="13" t="s">
        <v>19</v>
      </c>
      <c r="C17" s="14" t="e">
        <f>#REF!+#REF!+#REF!</f>
        <v>#REF!</v>
      </c>
      <c r="D17" s="14">
        <v>64033492.279999994</v>
      </c>
      <c r="E17" s="14">
        <v>18833287.98</v>
      </c>
      <c r="F17" s="15">
        <v>0.2941162087122699</v>
      </c>
      <c r="H17" s="29"/>
    </row>
    <row r="18" spans="1:8" s="28" customFormat="1" ht="68.25" customHeight="1" x14ac:dyDescent="0.25">
      <c r="A18" s="12"/>
      <c r="B18" s="13" t="s">
        <v>20</v>
      </c>
      <c r="C18" s="14" t="e">
        <f>#REF!+#REF!+#REF!+#REF!</f>
        <v>#REF!</v>
      </c>
      <c r="D18" s="14">
        <v>90358652.709999993</v>
      </c>
      <c r="E18" s="14">
        <v>38459497.089999996</v>
      </c>
      <c r="F18" s="15">
        <v>0.42563159073910894</v>
      </c>
      <c r="H18" s="29"/>
    </row>
    <row r="19" spans="1:8" s="28" customFormat="1" ht="48.75" customHeight="1" x14ac:dyDescent="0.25">
      <c r="A19" s="12"/>
      <c r="B19" s="13" t="s">
        <v>21</v>
      </c>
      <c r="C19" s="14" t="e">
        <f>#REF!</f>
        <v>#REF!</v>
      </c>
      <c r="D19" s="14">
        <v>145579368</v>
      </c>
      <c r="E19" s="14">
        <v>125884143</v>
      </c>
      <c r="F19" s="15">
        <v>0.86471142669062828</v>
      </c>
      <c r="G19" s="32"/>
      <c r="H19" s="32"/>
    </row>
    <row r="20" spans="1:8" s="28" customFormat="1" ht="52.5" customHeight="1" x14ac:dyDescent="0.25">
      <c r="A20" s="12"/>
      <c r="B20" s="13" t="s">
        <v>22</v>
      </c>
      <c r="C20" s="14" t="e">
        <f>#REF!+#REF!+#REF!+#REF!</f>
        <v>#REF!</v>
      </c>
      <c r="D20" s="14">
        <v>34558192.969999999</v>
      </c>
      <c r="E20" s="14">
        <v>8883002.4600000009</v>
      </c>
      <c r="F20" s="15">
        <v>0.25704476121512904</v>
      </c>
      <c r="G20" s="32"/>
      <c r="H20" s="32"/>
    </row>
    <row r="21" spans="1:8" s="28" customFormat="1" ht="18.75" customHeight="1" x14ac:dyDescent="0.25">
      <c r="A21" s="12"/>
      <c r="B21" s="13" t="s">
        <v>23</v>
      </c>
      <c r="C21" s="14" t="e">
        <f>#REF!</f>
        <v>#REF!</v>
      </c>
      <c r="D21" s="14">
        <v>19181088.280000001</v>
      </c>
      <c r="E21" s="14">
        <v>2506186</v>
      </c>
      <c r="F21" s="15">
        <v>0.13065921825787039</v>
      </c>
      <c r="G21" s="32"/>
      <c r="H21" s="32"/>
    </row>
    <row r="22" spans="1:8" s="4" customFormat="1" ht="37.5" customHeight="1" x14ac:dyDescent="0.25">
      <c r="A22" s="33"/>
      <c r="B22" s="13" t="s">
        <v>24</v>
      </c>
      <c r="C22" s="14" t="e">
        <f>#REF!</f>
        <v>#REF!</v>
      </c>
      <c r="D22" s="14">
        <v>354784847.62</v>
      </c>
      <c r="E22" s="14">
        <v>129513522.50999999</v>
      </c>
      <c r="F22" s="15">
        <v>0.36504806611334839</v>
      </c>
      <c r="G22" s="32"/>
      <c r="H22" s="32"/>
    </row>
    <row r="23" spans="1:8" s="4" customFormat="1" ht="56.25" customHeight="1" x14ac:dyDescent="0.25">
      <c r="A23" s="33"/>
      <c r="B23" s="13" t="s">
        <v>25</v>
      </c>
      <c r="C23" s="14" t="e">
        <f>#REF!</f>
        <v>#REF!</v>
      </c>
      <c r="D23" s="14">
        <v>39016151</v>
      </c>
      <c r="E23" s="14">
        <v>14458676.33</v>
      </c>
      <c r="F23" s="15">
        <v>0.37058182212796953</v>
      </c>
      <c r="G23" s="32"/>
      <c r="H23" s="32"/>
    </row>
    <row r="24" spans="1:8" s="16" customFormat="1" ht="41.25" customHeight="1" x14ac:dyDescent="0.25">
      <c r="A24" s="12"/>
      <c r="B24" s="13" t="s">
        <v>26</v>
      </c>
      <c r="C24" s="14" t="e">
        <f>#REF!</f>
        <v>#REF!</v>
      </c>
      <c r="D24" s="14">
        <v>7552404.7000000002</v>
      </c>
      <c r="E24" s="14">
        <v>1545296.95</v>
      </c>
      <c r="F24" s="15">
        <v>0.2046099237769925</v>
      </c>
      <c r="G24" s="32"/>
      <c r="H24" s="32"/>
    </row>
    <row r="25" spans="1:8" s="10" customFormat="1" ht="36.75" customHeight="1" x14ac:dyDescent="0.25">
      <c r="A25" s="21">
        <v>4</v>
      </c>
      <c r="B25" s="22" t="s">
        <v>27</v>
      </c>
      <c r="C25" s="23" t="e">
        <f>C26+C27</f>
        <v>#REF!</v>
      </c>
      <c r="D25" s="23">
        <v>243131354</v>
      </c>
      <c r="E25" s="23">
        <v>76862303.219999999</v>
      </c>
      <c r="F25" s="24">
        <v>0.31613488739917928</v>
      </c>
      <c r="G25" s="32"/>
      <c r="H25" s="32"/>
    </row>
    <row r="26" spans="1:8" s="10" customFormat="1" ht="19.5" customHeight="1" x14ac:dyDescent="0.25">
      <c r="A26" s="34"/>
      <c r="B26" s="25" t="s">
        <v>28</v>
      </c>
      <c r="C26" s="26" t="e">
        <f>#REF!</f>
        <v>#REF!</v>
      </c>
      <c r="D26" s="26">
        <v>39258650.689999998</v>
      </c>
      <c r="E26" s="26">
        <v>15572716.4</v>
      </c>
      <c r="F26" s="27">
        <v>0.39666967983611057</v>
      </c>
      <c r="G26" s="32"/>
      <c r="H26" s="32"/>
    </row>
    <row r="27" spans="1:8" s="28" customFormat="1" ht="34.5" customHeight="1" x14ac:dyDescent="0.25">
      <c r="A27" s="12"/>
      <c r="B27" s="25" t="s">
        <v>29</v>
      </c>
      <c r="C27" s="26" t="e">
        <f>#REF!</f>
        <v>#REF!</v>
      </c>
      <c r="D27" s="26">
        <v>203872703.31</v>
      </c>
      <c r="E27" s="26">
        <v>61289586.82</v>
      </c>
      <c r="F27" s="27">
        <v>0.30062674318300331</v>
      </c>
      <c r="G27" s="32"/>
      <c r="H27" s="32"/>
    </row>
    <row r="28" spans="1:8" s="35" customFormat="1" ht="34.5" customHeight="1" x14ac:dyDescent="0.25">
      <c r="A28" s="6">
        <v>5</v>
      </c>
      <c r="B28" s="7" t="s">
        <v>30</v>
      </c>
      <c r="C28" s="8" t="e">
        <f>C29+C30+C31+C32+C33+C35+C37+C38+C39</f>
        <v>#REF!</v>
      </c>
      <c r="D28" s="8">
        <v>10332335058.93</v>
      </c>
      <c r="E28" s="8">
        <v>3560550486.3900003</v>
      </c>
      <c r="F28" s="9">
        <v>0.34460269301010504</v>
      </c>
      <c r="G28" s="32"/>
      <c r="H28" s="32"/>
    </row>
    <row r="29" spans="1:8" s="28" customFormat="1" ht="37.5" customHeight="1" x14ac:dyDescent="0.25">
      <c r="A29" s="12"/>
      <c r="B29" s="13" t="s">
        <v>31</v>
      </c>
      <c r="C29" s="14" t="e">
        <f>#REF!+#REF!+#REF!+#REF!+#REF!+#REF!+#REF!+#REF!+#REF!</f>
        <v>#REF!</v>
      </c>
      <c r="D29" s="14">
        <v>2649219228.02</v>
      </c>
      <c r="E29" s="14">
        <v>1287387290.46</v>
      </c>
      <c r="F29" s="15">
        <v>0.48594970051692565</v>
      </c>
      <c r="G29" s="32"/>
      <c r="H29" s="32"/>
    </row>
    <row r="30" spans="1:8" s="28" customFormat="1" ht="36" customHeight="1" x14ac:dyDescent="0.25">
      <c r="A30" s="36"/>
      <c r="B30" s="13" t="s">
        <v>32</v>
      </c>
      <c r="C30" s="14" t="e">
        <f>#REF!+#REF!+#REF!+#REF!+#REF!+#REF!+#REF!</f>
        <v>#REF!</v>
      </c>
      <c r="D30" s="14">
        <v>4085365914.7400002</v>
      </c>
      <c r="E30" s="14">
        <v>1616729669.4900002</v>
      </c>
      <c r="F30" s="15">
        <v>0.3957368087046596</v>
      </c>
      <c r="G30" s="32"/>
      <c r="H30" s="32"/>
    </row>
    <row r="31" spans="1:8" s="28" customFormat="1" ht="38.25" customHeight="1" x14ac:dyDescent="0.25">
      <c r="A31" s="12"/>
      <c r="B31" s="13" t="s">
        <v>33</v>
      </c>
      <c r="C31" s="14" t="e">
        <f>#REF!+#REF!</f>
        <v>#REF!</v>
      </c>
      <c r="D31" s="14">
        <v>140044936.30000001</v>
      </c>
      <c r="E31" s="14">
        <v>81789660.74000001</v>
      </c>
      <c r="F31" s="15">
        <v>0.58402440602916683</v>
      </c>
      <c r="G31" s="32"/>
      <c r="H31" s="32"/>
    </row>
    <row r="32" spans="1:8" s="28" customFormat="1" ht="40.5" customHeight="1" x14ac:dyDescent="0.25">
      <c r="A32" s="12"/>
      <c r="B32" s="13" t="s">
        <v>34</v>
      </c>
      <c r="C32" s="14" t="e">
        <f>#REF!+#REF!+#REF!+#REF!+#REF!+#REF!+#REF!+#REF!+#REF!+#REF!</f>
        <v>#REF!</v>
      </c>
      <c r="D32" s="14">
        <v>241909558.30000001</v>
      </c>
      <c r="E32" s="14">
        <v>89264680.400000006</v>
      </c>
      <c r="F32" s="15">
        <v>0.36900022069115573</v>
      </c>
      <c r="G32" s="32"/>
      <c r="H32" s="32"/>
    </row>
    <row r="33" spans="1:8" s="28" customFormat="1" ht="39" customHeight="1" x14ac:dyDescent="0.25">
      <c r="A33" s="12"/>
      <c r="B33" s="13" t="s">
        <v>35</v>
      </c>
      <c r="C33" s="14" t="e">
        <f>#REF!</f>
        <v>#REF!</v>
      </c>
      <c r="D33" s="14">
        <v>125968625.48</v>
      </c>
      <c r="E33" s="14">
        <v>20397100.98</v>
      </c>
      <c r="F33" s="15">
        <v>0.16192207307396905</v>
      </c>
      <c r="G33" s="32"/>
      <c r="H33" s="32"/>
    </row>
    <row r="34" spans="1:8" s="28" customFormat="1" ht="21" customHeight="1" x14ac:dyDescent="0.25">
      <c r="A34" s="12"/>
      <c r="B34" s="13" t="s">
        <v>23</v>
      </c>
      <c r="C34" s="14" t="e">
        <f>#REF!</f>
        <v>#REF!</v>
      </c>
      <c r="D34" s="14">
        <v>54999998</v>
      </c>
      <c r="E34" s="14">
        <v>0</v>
      </c>
      <c r="F34" s="15">
        <v>0</v>
      </c>
      <c r="G34" s="32"/>
      <c r="H34" s="32"/>
    </row>
    <row r="35" spans="1:8" s="28" customFormat="1" ht="27" customHeight="1" x14ac:dyDescent="0.25">
      <c r="A35" s="12"/>
      <c r="B35" s="13" t="s">
        <v>36</v>
      </c>
      <c r="C35" s="14" t="e">
        <f>#REF!</f>
        <v>#REF!</v>
      </c>
      <c r="D35" s="14">
        <v>64162024.280000001</v>
      </c>
      <c r="E35" s="14">
        <v>15149368.460000001</v>
      </c>
      <c r="F35" s="15">
        <v>0.23611113629908062</v>
      </c>
      <c r="G35" s="32"/>
      <c r="H35" s="32"/>
    </row>
    <row r="36" spans="1:8" s="3" customFormat="1" ht="34.5" customHeight="1" x14ac:dyDescent="0.25">
      <c r="A36" s="33"/>
      <c r="B36" s="37" t="s">
        <v>37</v>
      </c>
      <c r="C36" s="38"/>
      <c r="D36" s="39">
        <v>1749241.41</v>
      </c>
      <c r="E36" s="39">
        <v>1749241.41</v>
      </c>
      <c r="F36" s="40">
        <v>1</v>
      </c>
      <c r="G36" s="32"/>
      <c r="H36" s="32"/>
    </row>
    <row r="37" spans="1:8" s="3" customFormat="1" ht="39.75" customHeight="1" x14ac:dyDescent="0.25">
      <c r="A37" s="33"/>
      <c r="B37" s="13" t="s">
        <v>38</v>
      </c>
      <c r="C37" s="14" t="e">
        <f>#REF!</f>
        <v>#REF!</v>
      </c>
      <c r="D37" s="14">
        <v>23776955.510000002</v>
      </c>
      <c r="E37" s="14">
        <v>8325530.2699999996</v>
      </c>
      <c r="F37" s="15">
        <v>0.35015123220878663</v>
      </c>
      <c r="G37" s="32"/>
      <c r="H37" s="32"/>
    </row>
    <row r="38" spans="1:8" s="3" customFormat="1" ht="36.75" customHeight="1" x14ac:dyDescent="0.25">
      <c r="A38" s="33"/>
      <c r="B38" s="13" t="s">
        <v>39</v>
      </c>
      <c r="C38" s="14" t="e">
        <f>#REF!</f>
        <v>#REF!</v>
      </c>
      <c r="D38" s="14">
        <v>523411385.67999995</v>
      </c>
      <c r="E38" s="14">
        <v>45825657.399999999</v>
      </c>
      <c r="F38" s="15">
        <v>8.7551892552862054E-2</v>
      </c>
      <c r="G38" s="32"/>
      <c r="H38" s="32"/>
    </row>
    <row r="39" spans="1:8" s="3" customFormat="1" ht="37.5" customHeight="1" x14ac:dyDescent="0.25">
      <c r="A39" s="33"/>
      <c r="B39" s="13" t="s">
        <v>40</v>
      </c>
      <c r="C39" s="14" t="e">
        <f>#REF!+#REF!+#REF!</f>
        <v>#REF!</v>
      </c>
      <c r="D39" s="14">
        <v>2421727191.21</v>
      </c>
      <c r="E39" s="14">
        <v>393932286.77999997</v>
      </c>
      <c r="F39" s="15">
        <v>0.16266583957509034</v>
      </c>
      <c r="G39" s="32"/>
      <c r="H39" s="32"/>
    </row>
    <row r="40" spans="1:8" s="10" customFormat="1" ht="41.25" customHeight="1" x14ac:dyDescent="0.25">
      <c r="A40" s="21">
        <v>6</v>
      </c>
      <c r="B40" s="22" t="s">
        <v>41</v>
      </c>
      <c r="C40" s="23" t="e">
        <f>C41+C42+C43+C44+C45+C47</f>
        <v>#REF!</v>
      </c>
      <c r="D40" s="23">
        <v>1050441514.3299999</v>
      </c>
      <c r="E40" s="23">
        <v>341095479.14999998</v>
      </c>
      <c r="F40" s="24">
        <v>0.3247162973824011</v>
      </c>
      <c r="G40" s="32"/>
      <c r="H40" s="32"/>
    </row>
    <row r="41" spans="1:8" s="16" customFormat="1" ht="32.25" customHeight="1" x14ac:dyDescent="0.25">
      <c r="A41" s="34"/>
      <c r="B41" s="25" t="s">
        <v>42</v>
      </c>
      <c r="C41" s="26" t="e">
        <f>#REF!+#REF!+#REF!+#REF!+#REF!+#REF!</f>
        <v>#REF!</v>
      </c>
      <c r="D41" s="26">
        <v>807180960.00999999</v>
      </c>
      <c r="E41" s="26">
        <v>287132959.05000001</v>
      </c>
      <c r="F41" s="27">
        <v>0.35572315660969356</v>
      </c>
      <c r="G41" s="32"/>
      <c r="H41" s="32"/>
    </row>
    <row r="42" spans="1:8" s="28" customFormat="1" ht="37.5" customHeight="1" x14ac:dyDescent="0.25">
      <c r="A42" s="36"/>
      <c r="B42" s="25" t="s">
        <v>43</v>
      </c>
      <c r="C42" s="26" t="e">
        <f>#REF!+#REF!</f>
        <v>#REF!</v>
      </c>
      <c r="D42" s="26">
        <v>73564574.900000006</v>
      </c>
      <c r="E42" s="26">
        <v>25751929.52</v>
      </c>
      <c r="F42" s="27">
        <v>0.35005883681114014</v>
      </c>
      <c r="G42" s="32"/>
      <c r="H42" s="32"/>
    </row>
    <row r="43" spans="1:8" s="28" customFormat="1" ht="38.25" customHeight="1" x14ac:dyDescent="0.25">
      <c r="A43" s="12"/>
      <c r="B43" s="25" t="s">
        <v>44</v>
      </c>
      <c r="C43" s="26" t="e">
        <f>#REF!+#REF!+#REF!+#REF!</f>
        <v>#REF!</v>
      </c>
      <c r="D43" s="26">
        <v>2782560</v>
      </c>
      <c r="E43" s="26">
        <v>303400</v>
      </c>
      <c r="F43" s="27">
        <v>0.10903628313495486</v>
      </c>
      <c r="G43" s="32"/>
      <c r="H43" s="32"/>
    </row>
    <row r="44" spans="1:8" s="28" customFormat="1" ht="30" customHeight="1" x14ac:dyDescent="0.25">
      <c r="A44" s="12"/>
      <c r="B44" s="25" t="s">
        <v>45</v>
      </c>
      <c r="C44" s="26" t="e">
        <f>#REF!</f>
        <v>#REF!</v>
      </c>
      <c r="D44" s="26">
        <v>11942415</v>
      </c>
      <c r="E44" s="26">
        <v>4340688</v>
      </c>
      <c r="F44" s="27">
        <v>0.3634681929911161</v>
      </c>
      <c r="G44" s="32"/>
      <c r="H44" s="32"/>
    </row>
    <row r="45" spans="1:8" s="28" customFormat="1" ht="39.75" customHeight="1" x14ac:dyDescent="0.25">
      <c r="A45" s="36"/>
      <c r="B45" s="25" t="s">
        <v>46</v>
      </c>
      <c r="C45" s="26" t="e">
        <f>#REF!</f>
        <v>#REF!</v>
      </c>
      <c r="D45" s="26">
        <v>14223314.26</v>
      </c>
      <c r="E45" s="26">
        <v>5364938.05</v>
      </c>
      <c r="F45" s="27">
        <v>0.37719324426991885</v>
      </c>
      <c r="G45" s="32"/>
      <c r="H45" s="32"/>
    </row>
    <row r="46" spans="1:8" s="4" customFormat="1" ht="15" customHeight="1" x14ac:dyDescent="0.25">
      <c r="A46" s="33"/>
      <c r="B46" s="25" t="s">
        <v>47</v>
      </c>
      <c r="C46" s="41"/>
      <c r="D46" s="42">
        <v>7500000</v>
      </c>
      <c r="E46" s="42">
        <v>0</v>
      </c>
      <c r="F46" s="43">
        <v>0</v>
      </c>
      <c r="G46" s="32"/>
      <c r="H46" s="32"/>
    </row>
    <row r="47" spans="1:8" s="28" customFormat="1" ht="29.25" customHeight="1" x14ac:dyDescent="0.25">
      <c r="A47" s="12"/>
      <c r="B47" s="25" t="s">
        <v>48</v>
      </c>
      <c r="C47" s="26" t="e">
        <f>#REF!+#REF!</f>
        <v>#REF!</v>
      </c>
      <c r="D47" s="26">
        <v>133247690.16</v>
      </c>
      <c r="E47" s="26">
        <v>18201564.530000001</v>
      </c>
      <c r="F47" s="27">
        <v>0.13659947506890427</v>
      </c>
      <c r="G47" s="32"/>
      <c r="H47" s="32"/>
    </row>
    <row r="48" spans="1:8" s="30" customFormat="1" ht="65.25" customHeight="1" x14ac:dyDescent="0.25">
      <c r="A48" s="6">
        <v>7</v>
      </c>
      <c r="B48" s="7" t="s">
        <v>49</v>
      </c>
      <c r="C48" s="8" t="e">
        <f>C49+C50</f>
        <v>#REF!</v>
      </c>
      <c r="D48" s="8">
        <v>2547900</v>
      </c>
      <c r="E48" s="8">
        <v>718900</v>
      </c>
      <c r="F48" s="9">
        <v>0.28215393068801758</v>
      </c>
      <c r="G48" s="32"/>
      <c r="H48" s="32"/>
    </row>
    <row r="49" spans="1:8" s="28" customFormat="1" ht="70.5" customHeight="1" x14ac:dyDescent="0.25">
      <c r="A49" s="12"/>
      <c r="B49" s="13" t="s">
        <v>50</v>
      </c>
      <c r="C49" s="14" t="e">
        <f>#REF!</f>
        <v>#REF!</v>
      </c>
      <c r="D49" s="14">
        <v>30000</v>
      </c>
      <c r="E49" s="14">
        <v>0</v>
      </c>
      <c r="F49" s="15">
        <v>0</v>
      </c>
      <c r="G49" s="32"/>
      <c r="H49" s="32"/>
    </row>
    <row r="50" spans="1:8" s="28" customFormat="1" ht="35.25" customHeight="1" x14ac:dyDescent="0.25">
      <c r="A50" s="12"/>
      <c r="B50" s="13" t="s">
        <v>51</v>
      </c>
      <c r="C50" s="14" t="e">
        <f>#REF!</f>
        <v>#REF!</v>
      </c>
      <c r="D50" s="14">
        <v>2517900</v>
      </c>
      <c r="E50" s="14">
        <v>718900</v>
      </c>
      <c r="F50" s="15">
        <v>0.28551570753405614</v>
      </c>
      <c r="G50" s="32"/>
      <c r="H50" s="32"/>
    </row>
    <row r="51" spans="1:8" s="30" customFormat="1" ht="40.5" customHeight="1" x14ac:dyDescent="0.25">
      <c r="A51" s="21">
        <v>8</v>
      </c>
      <c r="B51" s="22" t="s">
        <v>52</v>
      </c>
      <c r="C51" s="23" t="e">
        <f>C52+C53+C54+C58+C59+C60+C56</f>
        <v>#REF!</v>
      </c>
      <c r="D51" s="23">
        <v>2801695197.6199999</v>
      </c>
      <c r="E51" s="23">
        <v>293169251.44</v>
      </c>
      <c r="F51" s="24">
        <v>0.10463995215790893</v>
      </c>
      <c r="G51" s="32"/>
      <c r="H51" s="32"/>
    </row>
    <row r="52" spans="1:8" s="28" customFormat="1" ht="33.75" customHeight="1" x14ac:dyDescent="0.25">
      <c r="A52" s="34"/>
      <c r="B52" s="25" t="s">
        <v>53</v>
      </c>
      <c r="C52" s="26" t="e">
        <f>#REF!+#REF!+#REF!+#REF!+#REF!+#REF!</f>
        <v>#REF!</v>
      </c>
      <c r="D52" s="26">
        <v>105967365.44</v>
      </c>
      <c r="E52" s="26">
        <v>39666735.480000004</v>
      </c>
      <c r="F52" s="27">
        <v>0.37432973175557327</v>
      </c>
      <c r="G52" s="32"/>
      <c r="H52" s="32"/>
    </row>
    <row r="53" spans="1:8" s="28" customFormat="1" ht="39.75" customHeight="1" x14ac:dyDescent="0.25">
      <c r="A53" s="12"/>
      <c r="B53" s="25" t="s">
        <v>54</v>
      </c>
      <c r="C53" s="26" t="e">
        <f>#REF!+#REF!</f>
        <v>#REF!</v>
      </c>
      <c r="D53" s="26">
        <v>101643871.21000001</v>
      </c>
      <c r="E53" s="26">
        <v>16771724.949999999</v>
      </c>
      <c r="F53" s="27">
        <v>0.16500478337104058</v>
      </c>
      <c r="G53" s="32"/>
      <c r="H53" s="32"/>
    </row>
    <row r="54" spans="1:8" s="4" customFormat="1" ht="23.25" customHeight="1" x14ac:dyDescent="0.25">
      <c r="A54" s="33"/>
      <c r="B54" s="25" t="s">
        <v>55</v>
      </c>
      <c r="C54" s="26" t="e">
        <f>#REF!</f>
        <v>#REF!</v>
      </c>
      <c r="D54" s="26">
        <v>11780000</v>
      </c>
      <c r="E54" s="26">
        <v>2105762.4</v>
      </c>
      <c r="F54" s="27">
        <v>0.17875741935483871</v>
      </c>
      <c r="G54" s="32"/>
      <c r="H54" s="32"/>
    </row>
    <row r="55" spans="1:8" s="4" customFormat="1" ht="39.75" customHeight="1" x14ac:dyDescent="0.25">
      <c r="A55" s="33"/>
      <c r="B55" s="25" t="s">
        <v>56</v>
      </c>
      <c r="C55" s="41"/>
      <c r="D55" s="42">
        <v>32377966</v>
      </c>
      <c r="E55" s="42">
        <v>9945960.1799999997</v>
      </c>
      <c r="F55" s="43">
        <v>0.30718298301999575</v>
      </c>
      <c r="G55" s="32"/>
      <c r="H55" s="32"/>
    </row>
    <row r="56" spans="1:8" s="28" customFormat="1" ht="25.5" customHeight="1" x14ac:dyDescent="0.25">
      <c r="A56" s="12"/>
      <c r="B56" s="25" t="s">
        <v>57</v>
      </c>
      <c r="C56" s="26" t="e">
        <f>#REF!</f>
        <v>#REF!</v>
      </c>
      <c r="D56" s="26">
        <v>14617287.350000001</v>
      </c>
      <c r="E56" s="26">
        <v>3220023.82</v>
      </c>
      <c r="F56" s="27">
        <v>0.22028874050970884</v>
      </c>
      <c r="G56" s="32"/>
      <c r="H56" s="32"/>
    </row>
    <row r="57" spans="1:8" s="4" customFormat="1" ht="52.5" customHeight="1" x14ac:dyDescent="0.25">
      <c r="A57" s="33"/>
      <c r="B57" s="44" t="s">
        <v>58</v>
      </c>
      <c r="C57" s="45"/>
      <c r="D57" s="46">
        <v>1540583463.1600001</v>
      </c>
      <c r="E57" s="46">
        <v>0</v>
      </c>
      <c r="F57" s="47">
        <v>0</v>
      </c>
      <c r="G57" s="32"/>
      <c r="H57" s="32"/>
    </row>
    <row r="58" spans="1:8" s="4" customFormat="1" ht="28.5" customHeight="1" x14ac:dyDescent="0.25">
      <c r="A58" s="33"/>
      <c r="B58" s="25" t="s">
        <v>59</v>
      </c>
      <c r="C58" s="26" t="e">
        <f>#REF!+#REF!+#REF!</f>
        <v>#REF!</v>
      </c>
      <c r="D58" s="26">
        <v>249287829.56</v>
      </c>
      <c r="E58" s="26">
        <v>54071600.670000002</v>
      </c>
      <c r="F58" s="27">
        <v>0.21690429398594344</v>
      </c>
      <c r="G58" s="32"/>
      <c r="H58" s="32"/>
    </row>
    <row r="59" spans="1:8" s="4" customFormat="1" ht="27" customHeight="1" x14ac:dyDescent="0.25">
      <c r="A59" s="33"/>
      <c r="B59" s="25" t="s">
        <v>60</v>
      </c>
      <c r="C59" s="26" t="e">
        <f>#REF!+#REF!</f>
        <v>#REF!</v>
      </c>
      <c r="D59" s="26">
        <v>254892457.54999998</v>
      </c>
      <c r="E59" s="26">
        <v>71079519.24000001</v>
      </c>
      <c r="F59" s="27">
        <v>0.27886081810034324</v>
      </c>
      <c r="G59" s="32"/>
      <c r="H59" s="32"/>
    </row>
    <row r="60" spans="1:8" s="4" customFormat="1" ht="36.75" customHeight="1" x14ac:dyDescent="0.25">
      <c r="A60" s="33"/>
      <c r="B60" s="25" t="s">
        <v>61</v>
      </c>
      <c r="C60" s="26" t="e">
        <f>#REF!</f>
        <v>#REF!</v>
      </c>
      <c r="D60" s="26">
        <v>490544957.35000002</v>
      </c>
      <c r="E60" s="26">
        <v>96307924.700000003</v>
      </c>
      <c r="F60" s="27">
        <v>0.19632843688837484</v>
      </c>
      <c r="G60" s="32"/>
      <c r="H60" s="32"/>
    </row>
    <row r="61" spans="1:8" s="48" customFormat="1" ht="35.25" customHeight="1" x14ac:dyDescent="0.25">
      <c r="A61" s="6">
        <v>9</v>
      </c>
      <c r="B61" s="7" t="s">
        <v>62</v>
      </c>
      <c r="C61" s="8" t="e">
        <f t="shared" ref="C61" si="0">C62</f>
        <v>#REF!</v>
      </c>
      <c r="D61" s="8">
        <v>61579873.369999997</v>
      </c>
      <c r="E61" s="8">
        <v>21894720.010000002</v>
      </c>
      <c r="F61" s="9">
        <v>0.35554993558441611</v>
      </c>
      <c r="G61" s="32"/>
      <c r="H61" s="32"/>
    </row>
    <row r="62" spans="1:8" s="28" customFormat="1" ht="43.5" customHeight="1" x14ac:dyDescent="0.25">
      <c r="A62" s="12"/>
      <c r="B62" s="13" t="s">
        <v>63</v>
      </c>
      <c r="C62" s="14" t="e">
        <f>#REF!+#REF!+#REF!+#REF!</f>
        <v>#REF!</v>
      </c>
      <c r="D62" s="14">
        <v>61579873.369999997</v>
      </c>
      <c r="E62" s="14">
        <v>21894720.010000002</v>
      </c>
      <c r="F62" s="15">
        <v>0.35554993558441611</v>
      </c>
      <c r="G62" s="32"/>
      <c r="H62" s="32"/>
    </row>
    <row r="63" spans="1:8" s="48" customFormat="1" ht="39" customHeight="1" x14ac:dyDescent="0.25">
      <c r="A63" s="21">
        <v>10</v>
      </c>
      <c r="B63" s="22" t="s">
        <v>64</v>
      </c>
      <c r="C63" s="23" t="e">
        <f>C64+C65</f>
        <v>#REF!</v>
      </c>
      <c r="D63" s="23">
        <v>138694371.38999999</v>
      </c>
      <c r="E63" s="23">
        <v>14860702.02</v>
      </c>
      <c r="F63" s="24">
        <v>0.1071471168661389</v>
      </c>
      <c r="G63" s="32"/>
      <c r="H63" s="32"/>
    </row>
    <row r="64" spans="1:8" s="49" customFormat="1" ht="36" customHeight="1" x14ac:dyDescent="0.25">
      <c r="A64" s="34"/>
      <c r="B64" s="25" t="s">
        <v>65</v>
      </c>
      <c r="C64" s="26" t="e">
        <f>#REF!</f>
        <v>#REF!</v>
      </c>
      <c r="D64" s="26">
        <v>3251153.35</v>
      </c>
      <c r="E64" s="26">
        <v>1433706.87</v>
      </c>
      <c r="F64" s="27">
        <v>0.44098408031106873</v>
      </c>
      <c r="G64" s="32"/>
      <c r="H64" s="32"/>
    </row>
    <row r="65" spans="1:8" s="49" customFormat="1" ht="40.5" customHeight="1" x14ac:dyDescent="0.25">
      <c r="A65" s="50"/>
      <c r="B65" s="25" t="s">
        <v>66</v>
      </c>
      <c r="C65" s="26" t="e">
        <f>#REF!</f>
        <v>#REF!</v>
      </c>
      <c r="D65" s="26">
        <v>135443218.03999999</v>
      </c>
      <c r="E65" s="26">
        <v>13426995.15</v>
      </c>
      <c r="F65" s="27">
        <v>9.9133757631442651E-2</v>
      </c>
      <c r="G65" s="32"/>
      <c r="H65" s="32"/>
    </row>
    <row r="66" spans="1:8" s="51" customFormat="1" ht="36" customHeight="1" x14ac:dyDescent="0.25">
      <c r="A66" s="6">
        <v>11</v>
      </c>
      <c r="B66" s="7" t="s">
        <v>67</v>
      </c>
      <c r="C66" s="8" t="e">
        <f>C67+C68+C69+C70+C71</f>
        <v>#REF!</v>
      </c>
      <c r="D66" s="8">
        <v>139366414.94</v>
      </c>
      <c r="E66" s="8">
        <v>50035612.719999999</v>
      </c>
      <c r="F66" s="9">
        <v>0.35902202651579523</v>
      </c>
      <c r="G66" s="32"/>
      <c r="H66" s="32"/>
    </row>
    <row r="67" spans="1:8" s="28" customFormat="1" ht="40.5" customHeight="1" x14ac:dyDescent="0.25">
      <c r="A67" s="12"/>
      <c r="B67" s="13" t="s">
        <v>68</v>
      </c>
      <c r="C67" s="14" t="e">
        <f>#REF!+#REF!</f>
        <v>#REF!</v>
      </c>
      <c r="D67" s="14">
        <v>19405834.440000001</v>
      </c>
      <c r="E67" s="14">
        <v>7057052.5800000001</v>
      </c>
      <c r="F67" s="15">
        <v>0.3636562293582053</v>
      </c>
      <c r="G67" s="32"/>
      <c r="H67" s="32"/>
    </row>
    <row r="68" spans="1:8" s="28" customFormat="1" ht="58.5" customHeight="1" x14ac:dyDescent="0.25">
      <c r="A68" s="36"/>
      <c r="B68" s="13" t="s">
        <v>69</v>
      </c>
      <c r="C68" s="14" t="e">
        <f>#REF!+#REF!</f>
        <v>#REF!</v>
      </c>
      <c r="D68" s="14">
        <v>300000</v>
      </c>
      <c r="E68" s="14">
        <v>98069</v>
      </c>
      <c r="F68" s="15">
        <v>0.32689666666666667</v>
      </c>
      <c r="G68" s="32"/>
      <c r="H68" s="32"/>
    </row>
    <row r="69" spans="1:8" s="28" customFormat="1" ht="57" customHeight="1" x14ac:dyDescent="0.25">
      <c r="A69" s="36"/>
      <c r="B69" s="13" t="s">
        <v>21</v>
      </c>
      <c r="C69" s="14" t="e">
        <f>#REF!+#REF!+#REF!+#REF!</f>
        <v>#REF!</v>
      </c>
      <c r="D69" s="14">
        <v>117601300</v>
      </c>
      <c r="E69" s="14">
        <v>42146286.140000001</v>
      </c>
      <c r="F69" s="15">
        <v>0.35838282518985759</v>
      </c>
      <c r="G69" s="32"/>
      <c r="H69" s="32"/>
    </row>
    <row r="70" spans="1:8" s="28" customFormat="1" ht="56.25" customHeight="1" x14ac:dyDescent="0.25">
      <c r="A70" s="36"/>
      <c r="B70" s="13" t="s">
        <v>70</v>
      </c>
      <c r="C70" s="14" t="e">
        <f>#REF!</f>
        <v>#REF!</v>
      </c>
      <c r="D70" s="14">
        <v>225000</v>
      </c>
      <c r="E70" s="14">
        <v>195000</v>
      </c>
      <c r="F70" s="15">
        <v>0.8666666666666667</v>
      </c>
      <c r="G70" s="32"/>
      <c r="H70" s="32"/>
    </row>
    <row r="71" spans="1:8" s="28" customFormat="1" ht="24.75" customHeight="1" x14ac:dyDescent="0.25">
      <c r="A71" s="36"/>
      <c r="B71" s="13" t="s">
        <v>71</v>
      </c>
      <c r="C71" s="14" t="e">
        <f>#REF!+#REF!</f>
        <v>#REF!</v>
      </c>
      <c r="D71" s="14">
        <v>1834280.5</v>
      </c>
      <c r="E71" s="14">
        <v>539205</v>
      </c>
      <c r="F71" s="15">
        <v>0.29395994778334067</v>
      </c>
      <c r="G71" s="32"/>
      <c r="H71" s="32"/>
    </row>
    <row r="72" spans="1:8" s="51" customFormat="1" ht="36" customHeight="1" x14ac:dyDescent="0.25">
      <c r="A72" s="21">
        <v>12</v>
      </c>
      <c r="B72" s="22" t="s">
        <v>72</v>
      </c>
      <c r="C72" s="23" t="e">
        <f>C73+C74+C75+C76+#REF!+C78</f>
        <v>#REF!</v>
      </c>
      <c r="D72" s="23">
        <v>706987977.05999994</v>
      </c>
      <c r="E72" s="23">
        <v>244684749.10000002</v>
      </c>
      <c r="F72" s="24">
        <v>0.34609463956872122</v>
      </c>
      <c r="G72" s="32"/>
      <c r="H72" s="32"/>
    </row>
    <row r="73" spans="1:8" s="52" customFormat="1" ht="41.25" customHeight="1" x14ac:dyDescent="0.25">
      <c r="A73" s="34"/>
      <c r="B73" s="25" t="s">
        <v>73</v>
      </c>
      <c r="C73" s="26" t="e">
        <f>#REF!</f>
        <v>#REF!</v>
      </c>
      <c r="D73" s="26">
        <v>8710841</v>
      </c>
      <c r="E73" s="26">
        <v>3103336.3</v>
      </c>
      <c r="F73" s="27">
        <v>0.35626138739072377</v>
      </c>
      <c r="G73" s="32"/>
      <c r="H73" s="32"/>
    </row>
    <row r="74" spans="1:8" s="52" customFormat="1" ht="36" customHeight="1" x14ac:dyDescent="0.25">
      <c r="A74" s="53"/>
      <c r="B74" s="25" t="s">
        <v>74</v>
      </c>
      <c r="C74" s="26" t="e">
        <f>#REF!+#REF!+#REF!</f>
        <v>#REF!</v>
      </c>
      <c r="D74" s="26">
        <v>106816381.17</v>
      </c>
      <c r="E74" s="26">
        <v>42040346.989999995</v>
      </c>
      <c r="F74" s="27">
        <v>0.39357584042369026</v>
      </c>
      <c r="G74" s="32"/>
      <c r="H74" s="32"/>
    </row>
    <row r="75" spans="1:8" s="52" customFormat="1" ht="39" customHeight="1" x14ac:dyDescent="0.25">
      <c r="A75" s="53"/>
      <c r="B75" s="25" t="s">
        <v>75</v>
      </c>
      <c r="C75" s="26" t="e">
        <f>#REF!+#REF!+#REF!</f>
        <v>#REF!</v>
      </c>
      <c r="D75" s="26">
        <v>269068143.00999999</v>
      </c>
      <c r="E75" s="26">
        <v>97244662.150000006</v>
      </c>
      <c r="F75" s="27">
        <v>0.36141276727206567</v>
      </c>
      <c r="G75" s="32"/>
      <c r="H75" s="32"/>
    </row>
    <row r="76" spans="1:8" s="52" customFormat="1" ht="33.75" customHeight="1" x14ac:dyDescent="0.25">
      <c r="A76" s="53"/>
      <c r="B76" s="25" t="s">
        <v>76</v>
      </c>
      <c r="C76" s="26" t="e">
        <f>#REF!</f>
        <v>#REF!</v>
      </c>
      <c r="D76" s="26">
        <v>558000</v>
      </c>
      <c r="E76" s="26">
        <v>0</v>
      </c>
      <c r="F76" s="27">
        <v>0</v>
      </c>
      <c r="G76" s="32"/>
      <c r="H76" s="32"/>
    </row>
    <row r="77" spans="1:8" ht="40.5" customHeight="1" x14ac:dyDescent="0.25">
      <c r="A77" s="33"/>
      <c r="B77" s="44" t="s">
        <v>77</v>
      </c>
      <c r="C77" s="54"/>
      <c r="D77" s="55">
        <v>23919208.670000002</v>
      </c>
      <c r="E77" s="55">
        <v>13583256.710000001</v>
      </c>
      <c r="F77" s="47">
        <v>0.56788068942416225</v>
      </c>
      <c r="G77" s="32"/>
      <c r="H77" s="32"/>
    </row>
    <row r="78" spans="1:8" s="52" customFormat="1" ht="37.5" customHeight="1" x14ac:dyDescent="0.25">
      <c r="A78" s="53"/>
      <c r="B78" s="25" t="s">
        <v>78</v>
      </c>
      <c r="C78" s="26" t="e">
        <f>#REF!+#REF!</f>
        <v>#REF!</v>
      </c>
      <c r="D78" s="26">
        <v>297915403.20999998</v>
      </c>
      <c r="E78" s="26">
        <v>88713146.950000003</v>
      </c>
      <c r="F78" s="27">
        <v>0.29777965823226094</v>
      </c>
      <c r="G78" s="32"/>
      <c r="H78" s="32"/>
    </row>
    <row r="79" spans="1:8" s="30" customFormat="1" ht="40.5" customHeight="1" x14ac:dyDescent="0.25">
      <c r="A79" s="6">
        <v>13</v>
      </c>
      <c r="B79" s="7" t="s">
        <v>79</v>
      </c>
      <c r="C79" s="8" t="e">
        <f>C80</f>
        <v>#REF!</v>
      </c>
      <c r="D79" s="8">
        <v>82719411.289999992</v>
      </c>
      <c r="E79" s="8">
        <v>27350674.210000005</v>
      </c>
      <c r="F79" s="9">
        <v>0.33064396595030465</v>
      </c>
      <c r="G79" s="32"/>
      <c r="H79" s="32"/>
    </row>
    <row r="80" spans="1:8" s="49" customFormat="1" ht="55.5" customHeight="1" x14ac:dyDescent="0.25">
      <c r="A80" s="12"/>
      <c r="B80" s="13" t="s">
        <v>80</v>
      </c>
      <c r="C80" s="14" t="e">
        <f>#REF!+#REF!+#REF!+#REF!+#REF!+#REF!+#REF!</f>
        <v>#REF!</v>
      </c>
      <c r="D80" s="14">
        <v>82719411.289999992</v>
      </c>
      <c r="E80" s="14">
        <v>27350674.210000005</v>
      </c>
      <c r="F80" s="15">
        <v>0.33064396595030465</v>
      </c>
      <c r="G80" s="32"/>
      <c r="H80" s="32"/>
    </row>
    <row r="81" spans="1:8" s="51" customFormat="1" ht="21" customHeight="1" x14ac:dyDescent="0.25">
      <c r="A81" s="56"/>
      <c r="B81" s="57" t="s">
        <v>81</v>
      </c>
      <c r="C81" s="58" t="e">
        <f>C6+C10+C15+C25+C28+C40+C48+C51+C61+C63+C66+C72+C79</f>
        <v>#REF!</v>
      </c>
      <c r="D81" s="58">
        <v>19763064607.920002</v>
      </c>
      <c r="E81" s="58">
        <v>6054263659.5600004</v>
      </c>
      <c r="F81" s="59">
        <v>0.30634235022101625</v>
      </c>
      <c r="G81" s="32"/>
      <c r="H81" s="60"/>
    </row>
    <row r="83" spans="1:8" ht="16.5" customHeight="1" x14ac:dyDescent="0.25">
      <c r="G83" s="63"/>
    </row>
    <row r="84" spans="1:8" x14ac:dyDescent="0.25">
      <c r="B84" s="64" t="s">
        <v>82</v>
      </c>
      <c r="C84" s="65">
        <v>15119006440.620001</v>
      </c>
      <c r="D84" s="65">
        <v>19896160748.27</v>
      </c>
      <c r="E84" s="65">
        <v>6107027061.7799997</v>
      </c>
      <c r="F84" s="66">
        <v>0.30694500004534869</v>
      </c>
    </row>
    <row r="85" spans="1:8" x14ac:dyDescent="0.25">
      <c r="B85" s="62" t="s">
        <v>83</v>
      </c>
      <c r="C85" s="67" t="e">
        <f>C81/C84</f>
        <v>#REF!</v>
      </c>
      <c r="D85" s="67">
        <v>0.99331046114705468</v>
      </c>
      <c r="E85" s="67">
        <v>0.99136021476796587</v>
      </c>
      <c r="F85" s="67"/>
    </row>
    <row r="89" spans="1:8" s="30" customFormat="1" ht="17.25" customHeight="1" x14ac:dyDescent="0.25">
      <c r="A89" s="73" t="s">
        <v>84</v>
      </c>
      <c r="B89" s="73"/>
      <c r="E89" s="30" t="s">
        <v>85</v>
      </c>
    </row>
    <row r="90" spans="1:8" ht="11.25" customHeight="1" x14ac:dyDescent="0.25">
      <c r="A90" s="73"/>
      <c r="B90" s="73"/>
      <c r="C90" s="31"/>
      <c r="D90" s="31"/>
      <c r="E90" s="31"/>
      <c r="F90" s="31"/>
      <c r="G90" s="30"/>
    </row>
    <row r="91" spans="1:8" x14ac:dyDescent="0.25">
      <c r="B91" s="68"/>
      <c r="C91" s="69"/>
      <c r="D91" s="69"/>
      <c r="E91" s="69"/>
      <c r="F91" s="69"/>
    </row>
    <row r="92" spans="1:8" x14ac:dyDescent="0.25">
      <c r="B92" s="68"/>
      <c r="C92" s="70">
        <v>15119006440.620001</v>
      </c>
      <c r="D92" s="71"/>
      <c r="E92" s="71"/>
      <c r="F92" s="70"/>
    </row>
    <row r="93" spans="1:8" x14ac:dyDescent="0.25">
      <c r="B93" s="68"/>
      <c r="C93" s="69">
        <v>114293914.54000001</v>
      </c>
      <c r="D93" s="72"/>
      <c r="E93" s="72"/>
      <c r="F93" s="69"/>
    </row>
    <row r="94" spans="1:8" x14ac:dyDescent="0.25">
      <c r="B94" s="68"/>
      <c r="C94" s="69">
        <f>C92-C93</f>
        <v>15004712526.08</v>
      </c>
      <c r="D94" s="71"/>
      <c r="E94" s="71"/>
      <c r="F94" s="69"/>
    </row>
    <row r="95" spans="1:8" x14ac:dyDescent="0.25">
      <c r="B95" s="68"/>
      <c r="C95" s="69" t="e">
        <f>C94-C81</f>
        <v>#REF!</v>
      </c>
      <c r="D95" s="69"/>
      <c r="E95" s="69"/>
      <c r="F95" s="69"/>
    </row>
    <row r="106" spans="1:2" s="63" customFormat="1" x14ac:dyDescent="0.25">
      <c r="A106" s="61"/>
      <c r="B106" s="62"/>
    </row>
    <row r="107" spans="1:2" s="63" customFormat="1" x14ac:dyDescent="0.25">
      <c r="A107" s="61"/>
      <c r="B107" s="62"/>
    </row>
    <row r="108" spans="1:2" s="63" customFormat="1" x14ac:dyDescent="0.25">
      <c r="A108" s="61"/>
      <c r="B108" s="62"/>
    </row>
    <row r="109" spans="1:2" s="63" customFormat="1" x14ac:dyDescent="0.25">
      <c r="A109" s="61"/>
      <c r="B109" s="62"/>
    </row>
    <row r="110" spans="1:2" s="63" customFormat="1" x14ac:dyDescent="0.25">
      <c r="A110" s="61"/>
      <c r="B110" s="62"/>
    </row>
    <row r="111" spans="1:2" s="63" customFormat="1" x14ac:dyDescent="0.25">
      <c r="A111" s="61"/>
      <c r="B111" s="62"/>
    </row>
    <row r="112" spans="1:2" s="63" customFormat="1" x14ac:dyDescent="0.25">
      <c r="A112" s="61"/>
      <c r="B112" s="62"/>
    </row>
    <row r="113" spans="1:2" s="63" customFormat="1" x14ac:dyDescent="0.25">
      <c r="A113" s="61"/>
      <c r="B113" s="62"/>
    </row>
    <row r="114" spans="1:2" s="63" customFormat="1" x14ac:dyDescent="0.25">
      <c r="A114" s="61"/>
      <c r="B114" s="62"/>
    </row>
    <row r="115" spans="1:2" s="63" customFormat="1" x14ac:dyDescent="0.25">
      <c r="A115" s="61"/>
      <c r="B115" s="62"/>
    </row>
  </sheetData>
  <mergeCells count="8">
    <mergeCell ref="A89:B90"/>
    <mergeCell ref="A1:F1"/>
    <mergeCell ref="A4:A5"/>
    <mergeCell ref="B4:B5"/>
    <mergeCell ref="C4:C5"/>
    <mergeCell ref="D4:D5"/>
    <mergeCell ref="E4:E5"/>
    <mergeCell ref="F4:F5"/>
  </mergeCells>
  <printOptions horizontalCentered="1"/>
  <pageMargins left="0" right="0" top="0" bottom="0" header="0.23622047244094491" footer="0.15748031496062992"/>
  <pageSetup paperSize="9" scale="75" firstPageNumber="0" orientation="portrait" blackAndWhite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01.06.24 (КЭ)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Цурган</dc:creator>
  <cp:lastModifiedBy>Анна В. Цурган</cp:lastModifiedBy>
  <dcterms:created xsi:type="dcterms:W3CDTF">2024-06-17T11:34:30Z</dcterms:created>
  <dcterms:modified xsi:type="dcterms:W3CDTF">2024-06-17T11:35:42Z</dcterms:modified>
</cp:coreProperties>
</file>