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565"/>
  </bookViews>
  <sheets>
    <sheet name="01.05.24 КЭ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C94" i="1" l="1"/>
  <c r="C80" i="1"/>
  <c r="C79" i="1" s="1"/>
  <c r="C78" i="1"/>
  <c r="C76" i="1"/>
  <c r="C75" i="1"/>
  <c r="C74" i="1"/>
  <c r="C73" i="1"/>
  <c r="C71" i="1"/>
  <c r="C70" i="1"/>
  <c r="C69" i="1"/>
  <c r="C68" i="1"/>
  <c r="C67" i="1"/>
  <c r="C65" i="1"/>
  <c r="C64" i="1"/>
  <c r="C62" i="1"/>
  <c r="C61" i="1" s="1"/>
  <c r="C60" i="1"/>
  <c r="C59" i="1"/>
  <c r="C58" i="1"/>
  <c r="C56" i="1"/>
  <c r="C54" i="1"/>
  <c r="C53" i="1"/>
  <c r="C52" i="1"/>
  <c r="C50" i="1"/>
  <c r="C49" i="1"/>
  <c r="C47" i="1"/>
  <c r="C45" i="1"/>
  <c r="C44" i="1"/>
  <c r="C43" i="1"/>
  <c r="C42" i="1"/>
  <c r="C41" i="1"/>
  <c r="C38" i="1"/>
  <c r="C37" i="1"/>
  <c r="C35" i="1"/>
  <c r="C34" i="1"/>
  <c r="C33" i="1"/>
  <c r="C32" i="1"/>
  <c r="C31" i="1"/>
  <c r="C30" i="1"/>
  <c r="C27" i="1"/>
  <c r="C26" i="1"/>
  <c r="C24" i="1"/>
  <c r="C23" i="1"/>
  <c r="C22" i="1"/>
  <c r="C21" i="1"/>
  <c r="C20" i="1"/>
  <c r="C19" i="1"/>
  <c r="C18" i="1"/>
  <c r="C17" i="1"/>
  <c r="C16" i="1"/>
  <c r="C14" i="1"/>
  <c r="C13" i="1"/>
  <c r="C12" i="1"/>
  <c r="C11" i="1"/>
  <c r="C9" i="1"/>
  <c r="C8" i="1"/>
  <c r="C7" i="1"/>
  <c r="C6" i="1" l="1"/>
  <c r="C15" i="1"/>
  <c r="C66" i="1"/>
  <c r="C40" i="1"/>
  <c r="C48" i="1"/>
  <c r="C10" i="1"/>
  <c r="C25" i="1"/>
  <c r="C39" i="1"/>
  <c r="C63" i="1"/>
  <c r="C72" i="1"/>
  <c r="C29" i="1"/>
  <c r="C51" i="1"/>
  <c r="C28" i="1" l="1"/>
  <c r="C81" i="1" s="1"/>
  <c r="C95" i="1" l="1"/>
  <c r="C85" i="1"/>
</calcChain>
</file>

<file path=xl/sharedStrings.xml><?xml version="1.0" encoding="utf-8"?>
<sst xmlns="http://schemas.openxmlformats.org/spreadsheetml/2006/main" count="88" uniqueCount="86">
  <si>
    <t>Исполнение муниципальных программ города Брянска в 2024 году</t>
  </si>
  <si>
    <t>руб.</t>
  </si>
  <si>
    <t>№ п/п</t>
  </si>
  <si>
    <t>Наименование</t>
  </si>
  <si>
    <t>Утверждено на 2023 год</t>
  </si>
  <si>
    <t>Уточненный план на 2024 год</t>
  </si>
  <si>
    <t>Исполнено на                  01 мая                            2024 г.</t>
  </si>
  <si>
    <t>% исполнения</t>
  </si>
  <si>
    <t xml:space="preserve">Муниципальная программа "Стимулирование экономической активности в городе Брянске" </t>
  </si>
  <si>
    <t xml:space="preserve">Подпрограмма "Поддержка малого и среднего предпринимательства в городе Брянске"                                     </t>
  </si>
  <si>
    <t>Подпрограмма "Организация транспортного обслуживания в городе Брянске"</t>
  </si>
  <si>
    <t xml:space="preserve">Подпрограмма "Обеспечение жильем молодых семей в городе Брянске"                                     </t>
  </si>
  <si>
    <t>Муниципальная программа "Повышение безопасности дорожного движения в городе Брянске"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</si>
  <si>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</si>
  <si>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Развитие дорожной сети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</si>
  <si>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</si>
  <si>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</si>
  <si>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</si>
  <si>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</si>
  <si>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</si>
  <si>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</si>
  <si>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</si>
  <si>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</si>
  <si>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Реализация инициативных проектов</t>
  </si>
  <si>
    <t xml:space="preserve">Подпрограмма "Обеспечение деятельности Брянской городской администрации"                                           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</si>
  <si>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</si>
  <si>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Подпрограмма "Информационное обеспечение деятельности Брянской городской администрации"</t>
  </si>
  <si>
    <t>Муниципальная программа "Управление муниципальными финансами города Брянска"</t>
  </si>
  <si>
    <t>Осуществление бюджетной политики города Брянска</t>
  </si>
  <si>
    <t>Подпрограмма "Управление муниципальным долгом                                                города Брянска"</t>
  </si>
  <si>
    <t>Муниципальная программа "Развитие образования в городе Брянске"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</si>
  <si>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</si>
  <si>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</si>
  <si>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</si>
  <si>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государственной политики в сфере образования на территории города Брянска</t>
  </si>
  <si>
    <t>Обеспечение функционирования модели персонифицированного финансирования дополнительного образования детей</t>
  </si>
  <si>
    <t>Региональный проект "Современная школа (Брянская область)"</t>
  </si>
  <si>
    <t>Региональный проект "Цифровая образовательная  среда "Брянская область)"</t>
  </si>
  <si>
    <t>Региональный проект "Патриотическое воспитание граждан Российской Федерации (Брянская область)"</t>
  </si>
  <si>
    <t xml:space="preserve">Региональный проект "Создание условий для обучения, отдыха и оздоровления детей и молодежи </t>
  </si>
  <si>
    <t>Подпрограмма "Увеличение сети образовательных организаций                                города Брянска"</t>
  </si>
  <si>
    <t xml:space="preserve">Муниципальная программа "Поддержка и сохранение культуры и искусства в городе Брянске" 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</si>
  <si>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</si>
  <si>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</si>
  <si>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</si>
  <si>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</si>
  <si>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Обеспечение руководства и управления в сфере установленных функций органов местного самоуправления</t>
  </si>
  <si>
    <t>Региональный проект "Решаем вместе"</t>
  </si>
  <si>
    <t>Региональный проект "Культурная среда (Брянская область)"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</si>
  <si>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</si>
  <si>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</si>
  <si>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Создание необходимых условий для обеспечения общественной безопасности и правопорядка</t>
  </si>
  <si>
    <t>Муниципальная программа "Жилищно-коммунальное хозяйство города Брянска"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</si>
  <si>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</si>
  <si>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</si>
  <si>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Мероприятия в сфере охраны окружающей среды</t>
  </si>
  <si>
    <t>Региональный проект "Предупреждение и ликвидация заразных и иных болезней животных"</t>
  </si>
  <si>
    <t>Региональный проект "Чистая вода (Брянская область)"</t>
  </si>
  <si>
    <t>Региональный проект "Комплексная система обращения с твердыми коммунальными отходами (Брянская область)"</t>
  </si>
  <si>
    <t>Подпрограмма "Жилищное хозяйство города Брянска"</t>
  </si>
  <si>
    <t>Подпрограмма "Коммунальное хозяйство города Брянска"</t>
  </si>
  <si>
    <t>Подпрограмма "Внешнее благоустройство территории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</si>
  <si>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</si>
  <si>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</si>
  <si>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</si>
  <si>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</si>
  <si>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Региональный проект "Формирование комфортной городской среды (Брянская область)"</t>
  </si>
  <si>
    <t xml:space="preserve">Муниципальная программа "Молодежная и семейная политика города Брянска"              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</si>
  <si>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</si>
  <si>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</si>
  <si>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</si>
  <si>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 xml:space="preserve">Подпрограмма "Молодое поколение города Брянска"                         </t>
  </si>
  <si>
    <t xml:space="preserve">Муниципальная программа "Физическая культура и спорт в городе Брянске"  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</si>
  <si>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</si>
  <si>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</si>
  <si>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</si>
  <si>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</si>
  <si>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Региональный проект "Развитие инфраструктуры в сфере спорта"</t>
  </si>
  <si>
    <t>Региональный проект "Спорт - норма жизни (Брянская область)"</t>
  </si>
  <si>
    <t>Муниципальная программа "Управление и распоряжение муниципальной собственностью города Брянска"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</si>
  <si>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</si>
  <si>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ИТОГО</t>
  </si>
  <si>
    <t>Всего расходы бюджета города Брянска на 2024 год</t>
  </si>
  <si>
    <t>Доля муниципальных программ в расходной части бюджета</t>
  </si>
  <si>
    <t xml:space="preserve">Заместитель Главы городской администрации - начальник финансового управления
</t>
  </si>
  <si>
    <t>Е.В. Качур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</si>
</sst>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2"/>
      <color theme="0"/>
      <name val="Calibri"/>
      <family val="2"/>
      <charset val="204"/>
    </font>
    <font>
      <b/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24">
    <xf numFmtId="0" fontId="0" fillId="0" borderId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11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6" fillId="0" borderId="0"/>
    <xf numFmtId="0" fontId="27" fillId="23" borderId="57" applyNumberFormat="0" applyAlignment="0" applyProtection="0"/>
    <xf numFmtId="0" fontId="28" fillId="24" borderId="58" applyNumberFormat="0" applyAlignment="0" applyProtection="0"/>
    <xf numFmtId="0" fontId="25" fillId="0" borderId="0"/>
    <xf numFmtId="0" fontId="26" fillId="0" borderId="0"/>
    <xf numFmtId="0" fontId="29" fillId="0" borderId="0" applyNumberFormat="0" applyFill="0" applyBorder="0" applyAlignment="0" applyProtection="0"/>
    <xf numFmtId="0" fontId="30" fillId="25" borderId="0" applyNumberFormat="0" applyBorder="0" applyAlignment="0" applyProtection="0"/>
    <xf numFmtId="0" fontId="31" fillId="0" borderId="59" applyNumberFormat="0" applyFill="0" applyAlignment="0" applyProtection="0"/>
    <xf numFmtId="0" fontId="32" fillId="0" borderId="60" applyNumberFormat="0" applyFill="0" applyAlignment="0" applyProtection="0"/>
    <xf numFmtId="0" fontId="33" fillId="0" borderId="61" applyNumberFormat="0" applyFill="0" applyAlignment="0" applyProtection="0"/>
    <xf numFmtId="0" fontId="33" fillId="0" borderId="0" applyNumberFormat="0" applyFill="0" applyBorder="0" applyAlignment="0" applyProtection="0"/>
    <xf numFmtId="0" fontId="34" fillId="10" borderId="57" applyNumberFormat="0" applyAlignment="0" applyProtection="0"/>
    <xf numFmtId="0" fontId="35" fillId="0" borderId="62" applyNumberFormat="0" applyFill="0" applyAlignment="0" applyProtection="0"/>
    <xf numFmtId="0" fontId="36" fillId="15" borderId="0" applyNumberFormat="0" applyBorder="0" applyAlignment="0" applyProtection="0"/>
    <xf numFmtId="0" fontId="25" fillId="11" borderId="63" applyNumberFormat="0" applyFont="0" applyAlignment="0" applyProtection="0"/>
    <xf numFmtId="0" fontId="37" fillId="23" borderId="64" applyNumberFormat="0" applyAlignment="0" applyProtection="0"/>
    <xf numFmtId="0" fontId="38" fillId="0" borderId="0"/>
    <xf numFmtId="0" fontId="39" fillId="0" borderId="0"/>
    <xf numFmtId="0" fontId="38" fillId="0" borderId="0"/>
    <xf numFmtId="0" fontId="39" fillId="0" borderId="0"/>
    <xf numFmtId="0" fontId="40" fillId="0" borderId="0" applyNumberFormat="0" applyFill="0" applyBorder="0" applyAlignment="0" applyProtection="0"/>
    <xf numFmtId="0" fontId="41" fillId="0" borderId="65" applyNumberFormat="0" applyFill="0" applyAlignment="0" applyProtection="0"/>
    <xf numFmtId="0" fontId="25" fillId="0" borderId="0"/>
    <xf numFmtId="0" fontId="26" fillId="0" borderId="0"/>
    <xf numFmtId="0" fontId="42" fillId="0" borderId="0" applyNumberFormat="0" applyFill="0" applyBorder="0" applyAlignment="0" applyProtection="0"/>
    <xf numFmtId="0" fontId="43" fillId="26" borderId="0"/>
    <xf numFmtId="0" fontId="39" fillId="27" borderId="0"/>
    <xf numFmtId="0" fontId="43" fillId="0" borderId="0">
      <alignment wrapText="1"/>
    </xf>
    <xf numFmtId="0" fontId="39" fillId="0" borderId="66">
      <alignment horizontal="center" vertical="center" wrapText="1"/>
    </xf>
    <xf numFmtId="0" fontId="44" fillId="0" borderId="0">
      <alignment horizontal="center" wrapText="1"/>
    </xf>
    <xf numFmtId="1" fontId="39" fillId="0" borderId="66">
      <alignment horizontal="left" vertical="top" wrapText="1" indent="2"/>
    </xf>
    <xf numFmtId="0" fontId="44" fillId="0" borderId="0">
      <alignment horizontal="center"/>
    </xf>
    <xf numFmtId="0" fontId="39" fillId="0" borderId="0"/>
    <xf numFmtId="0" fontId="43" fillId="0" borderId="0">
      <alignment horizontal="right"/>
    </xf>
    <xf numFmtId="0" fontId="39" fillId="0" borderId="66">
      <alignment horizontal="center" vertical="center" wrapText="1"/>
    </xf>
    <xf numFmtId="0" fontId="43" fillId="26" borderId="67"/>
    <xf numFmtId="1" fontId="39" fillId="0" borderId="66">
      <alignment horizontal="center" vertical="top" shrinkToFit="1"/>
    </xf>
    <xf numFmtId="0" fontId="43" fillId="0" borderId="68">
      <alignment horizontal="center" vertical="center" wrapText="1"/>
    </xf>
    <xf numFmtId="0" fontId="39" fillId="0" borderId="66">
      <alignment horizontal="center" vertical="center" wrapText="1"/>
    </xf>
    <xf numFmtId="0" fontId="43" fillId="26" borderId="69"/>
    <xf numFmtId="0" fontId="39" fillId="0" borderId="66">
      <alignment horizontal="center" vertical="center" wrapText="1"/>
    </xf>
    <xf numFmtId="49" fontId="43" fillId="0" borderId="68">
      <alignment horizontal="left" vertical="top" wrapText="1" indent="2"/>
    </xf>
    <xf numFmtId="0" fontId="39" fillId="0" borderId="66">
      <alignment horizontal="center" vertical="center" wrapText="1"/>
    </xf>
    <xf numFmtId="0" fontId="45" fillId="0" borderId="68">
      <alignment horizontal="left"/>
    </xf>
    <xf numFmtId="0" fontId="39" fillId="0" borderId="66">
      <alignment horizontal="center" vertical="center" wrapText="1"/>
    </xf>
    <xf numFmtId="0" fontId="43" fillId="26" borderId="70"/>
    <xf numFmtId="0" fontId="39" fillId="0" borderId="66">
      <alignment horizontal="center" vertical="center" wrapText="1"/>
    </xf>
    <xf numFmtId="0" fontId="43" fillId="0" borderId="0"/>
    <xf numFmtId="0" fontId="39" fillId="0" borderId="66">
      <alignment horizontal="center" vertical="center" wrapText="1"/>
    </xf>
    <xf numFmtId="0" fontId="43" fillId="0" borderId="0">
      <alignment horizontal="left" wrapText="1"/>
    </xf>
    <xf numFmtId="0" fontId="39" fillId="27" borderId="0">
      <alignment shrinkToFit="1"/>
    </xf>
    <xf numFmtId="49" fontId="43" fillId="0" borderId="68">
      <alignment horizontal="center" vertical="top" shrinkToFit="1"/>
    </xf>
    <xf numFmtId="0" fontId="39" fillId="0" borderId="66">
      <alignment horizontal="center" vertical="center" wrapText="1"/>
    </xf>
    <xf numFmtId="4" fontId="43" fillId="0" borderId="68">
      <alignment horizontal="right" vertical="top" shrinkToFit="1"/>
    </xf>
    <xf numFmtId="0" fontId="39" fillId="0" borderId="66">
      <alignment horizontal="center" vertical="center" wrapText="1"/>
    </xf>
    <xf numFmtId="4" fontId="45" fillId="11" borderId="68">
      <alignment horizontal="right" vertical="top" shrinkToFit="1"/>
    </xf>
    <xf numFmtId="0" fontId="39" fillId="0" borderId="66">
      <alignment horizontal="center" vertical="center" wrapText="1"/>
    </xf>
    <xf numFmtId="0" fontId="43" fillId="0" borderId="68">
      <alignment horizontal="center" vertical="center" wrapText="1"/>
    </xf>
    <xf numFmtId="0" fontId="46" fillId="0" borderId="66">
      <alignment horizontal="left"/>
    </xf>
    <xf numFmtId="0" fontId="43" fillId="0" borderId="0">
      <alignment horizontal="left" wrapText="1"/>
    </xf>
    <xf numFmtId="0" fontId="39" fillId="0" borderId="66">
      <alignment horizontal="center" vertical="center" wrapText="1"/>
    </xf>
    <xf numFmtId="10" fontId="43" fillId="0" borderId="68">
      <alignment horizontal="right" vertical="top" shrinkToFit="1"/>
    </xf>
    <xf numFmtId="4" fontId="39" fillId="0" borderId="66">
      <alignment horizontal="right" vertical="top" shrinkToFit="1"/>
    </xf>
    <xf numFmtId="10" fontId="45" fillId="11" borderId="68">
      <alignment horizontal="right" vertical="top" shrinkToFit="1"/>
    </xf>
    <xf numFmtId="4" fontId="46" fillId="2" borderId="66">
      <alignment horizontal="right" vertical="top" shrinkToFit="1"/>
    </xf>
    <xf numFmtId="0" fontId="44" fillId="0" borderId="0">
      <alignment horizontal="center" wrapText="1"/>
    </xf>
    <xf numFmtId="0" fontId="39" fillId="0" borderId="0">
      <alignment wrapText="1"/>
    </xf>
    <xf numFmtId="0" fontId="44" fillId="0" borderId="0">
      <alignment horizontal="center"/>
    </xf>
    <xf numFmtId="0" fontId="39" fillId="0" borderId="66">
      <alignment horizontal="center" vertical="center" wrapText="1"/>
    </xf>
    <xf numFmtId="0" fontId="45" fillId="0" borderId="68">
      <alignment vertical="top" wrapText="1"/>
    </xf>
    <xf numFmtId="0" fontId="39" fillId="0" borderId="66">
      <alignment horizontal="center" vertical="center" wrapText="1"/>
    </xf>
    <xf numFmtId="4" fontId="45" fillId="28" borderId="68">
      <alignment horizontal="right" vertical="top" shrinkToFit="1"/>
    </xf>
    <xf numFmtId="0" fontId="39" fillId="0" borderId="66">
      <alignment horizontal="center" vertical="center" wrapText="1"/>
    </xf>
    <xf numFmtId="10" fontId="45" fillId="28" borderId="68">
      <alignment horizontal="right" vertical="top" shrinkToFi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66">
      <alignment horizontal="center" vertical="center" wrapText="1"/>
    </xf>
    <xf numFmtId="0" fontId="39" fillId="0" borderId="0">
      <alignment horizontal="left" wrapText="1"/>
    </xf>
    <xf numFmtId="10" fontId="39" fillId="0" borderId="66">
      <alignment horizontal="right" vertical="top" shrinkToFit="1"/>
    </xf>
    <xf numFmtId="10" fontId="46" fillId="2" borderId="66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39" fillId="0" borderId="0">
      <alignment horizontal="right"/>
    </xf>
    <xf numFmtId="0" fontId="39" fillId="0" borderId="0">
      <alignment vertical="top"/>
    </xf>
    <xf numFmtId="0" fontId="46" fillId="0" borderId="66">
      <alignment vertical="top" wrapText="1"/>
    </xf>
    <xf numFmtId="0" fontId="39" fillId="27" borderId="0">
      <alignment horizontal="center"/>
    </xf>
    <xf numFmtId="0" fontId="39" fillId="27" borderId="0">
      <alignment horizontal="left"/>
    </xf>
    <xf numFmtId="4" fontId="46" fillId="29" borderId="66">
      <alignment horizontal="right" vertical="top" shrinkToFit="1"/>
    </xf>
    <xf numFmtId="10" fontId="46" fillId="29" borderId="66">
      <alignment horizontal="right" vertical="top" shrinkToFit="1"/>
    </xf>
    <xf numFmtId="0" fontId="26" fillId="0" borderId="0"/>
    <xf numFmtId="0" fontId="1" fillId="0" borderId="0"/>
    <xf numFmtId="0" fontId="48" fillId="0" borderId="0">
      <alignment vertical="top" wrapText="1"/>
    </xf>
  </cellStyleXfs>
  <cellXfs count="174">
    <xf numFmtId="0" fontId="0" fillId="0" borderId="0" xfId="0"/>
    <xf numFmtId="0" fontId="0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10" fontId="4" fillId="0" borderId="0" xfId="0" applyNumberFormat="1" applyFont="1" applyAlignment="1">
      <alignment vertical="top" wrapText="1"/>
    </xf>
    <xf numFmtId="0" fontId="2" fillId="3" borderId="13" xfId="0" applyFont="1" applyFill="1" applyBorder="1" applyAlignment="1">
      <alignment vertical="top"/>
    </xf>
    <xf numFmtId="2" fontId="5" fillId="3" borderId="14" xfId="0" applyNumberFormat="1" applyFont="1" applyFill="1" applyBorder="1" applyAlignment="1">
      <alignment vertical="top" wrapText="1"/>
    </xf>
    <xf numFmtId="4" fontId="5" fillId="3" borderId="14" xfId="0" applyNumberFormat="1" applyFont="1" applyFill="1" applyBorder="1" applyAlignment="1">
      <alignment vertical="top" wrapText="1"/>
    </xf>
    <xf numFmtId="4" fontId="5" fillId="3" borderId="13" xfId="0" applyNumberFormat="1" applyFont="1" applyFill="1" applyBorder="1" applyAlignment="1">
      <alignment vertical="top" wrapText="1"/>
    </xf>
    <xf numFmtId="4" fontId="5" fillId="3" borderId="15" xfId="0" applyNumberFormat="1" applyFont="1" applyFill="1" applyBorder="1" applyAlignment="1">
      <alignment vertical="top" wrapText="1"/>
    </xf>
    <xf numFmtId="10" fontId="5" fillId="3" borderId="16" xfId="0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0" borderId="17" xfId="0" applyFont="1" applyFill="1" applyBorder="1" applyAlignment="1">
      <alignment vertical="top"/>
    </xf>
    <xf numFmtId="2" fontId="8" fillId="4" borderId="18" xfId="0" applyNumberFormat="1" applyFont="1" applyFill="1" applyBorder="1" applyAlignment="1">
      <alignment vertical="top" wrapText="1"/>
    </xf>
    <xf numFmtId="4" fontId="8" fillId="4" borderId="19" xfId="0" applyNumberFormat="1" applyFont="1" applyFill="1" applyBorder="1" applyAlignment="1">
      <alignment vertical="top" wrapText="1"/>
    </xf>
    <xf numFmtId="4" fontId="8" fillId="4" borderId="5" xfId="0" applyNumberFormat="1" applyFont="1" applyFill="1" applyBorder="1" applyAlignment="1">
      <alignment vertical="top" wrapText="1"/>
    </xf>
    <xf numFmtId="10" fontId="8" fillId="4" borderId="5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4" fontId="7" fillId="0" borderId="0" xfId="0" applyNumberFormat="1" applyFont="1" applyAlignment="1">
      <alignment vertical="top"/>
    </xf>
    <xf numFmtId="0" fontId="9" fillId="0" borderId="17" xfId="0" applyFont="1" applyFill="1" applyBorder="1" applyAlignment="1">
      <alignment vertical="top"/>
    </xf>
    <xf numFmtId="2" fontId="8" fillId="4" borderId="20" xfId="0" applyNumberFormat="1" applyFont="1" applyFill="1" applyBorder="1" applyAlignment="1">
      <alignment vertical="top" wrapText="1"/>
    </xf>
    <xf numFmtId="4" fontId="8" fillId="4" borderId="21" xfId="0" applyNumberFormat="1" applyFont="1" applyFill="1" applyBorder="1" applyAlignment="1">
      <alignment vertical="top" wrapText="1"/>
    </xf>
    <xf numFmtId="4" fontId="8" fillId="4" borderId="22" xfId="0" applyNumberFormat="1" applyFont="1" applyFill="1" applyBorder="1" applyAlignment="1">
      <alignment vertical="top" wrapText="1"/>
    </xf>
    <xf numFmtId="10" fontId="8" fillId="4" borderId="22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2" fontId="8" fillId="4" borderId="23" xfId="0" applyNumberFormat="1" applyFont="1" applyFill="1" applyBorder="1" applyAlignment="1">
      <alignment vertical="top" wrapText="1"/>
    </xf>
    <xf numFmtId="4" fontId="8" fillId="4" borderId="24" xfId="0" applyNumberFormat="1" applyFont="1" applyFill="1" applyBorder="1" applyAlignment="1">
      <alignment vertical="top" wrapText="1"/>
    </xf>
    <xf numFmtId="4" fontId="8" fillId="4" borderId="25" xfId="0" applyNumberFormat="1" applyFont="1" applyFill="1" applyBorder="1" applyAlignment="1">
      <alignment vertical="top" wrapText="1"/>
    </xf>
    <xf numFmtId="10" fontId="8" fillId="4" borderId="25" xfId="0" applyNumberFormat="1" applyFont="1" applyFill="1" applyBorder="1" applyAlignment="1">
      <alignment vertical="top" wrapText="1"/>
    </xf>
    <xf numFmtId="0" fontId="2" fillId="5" borderId="21" xfId="0" applyFont="1" applyFill="1" applyBorder="1" applyAlignment="1">
      <alignment vertical="top"/>
    </xf>
    <xf numFmtId="2" fontId="5" fillId="5" borderId="14" xfId="0" applyNumberFormat="1" applyFont="1" applyFill="1" applyBorder="1" applyAlignment="1">
      <alignment vertical="top" wrapText="1"/>
    </xf>
    <xf numFmtId="4" fontId="5" fillId="5" borderId="14" xfId="0" applyNumberFormat="1" applyFont="1" applyFill="1" applyBorder="1" applyAlignment="1">
      <alignment vertical="top" wrapText="1"/>
    </xf>
    <xf numFmtId="4" fontId="5" fillId="5" borderId="13" xfId="0" applyNumberFormat="1" applyFont="1" applyFill="1" applyBorder="1" applyAlignment="1">
      <alignment vertical="top" wrapText="1"/>
    </xf>
    <xf numFmtId="4" fontId="5" fillId="5" borderId="15" xfId="0" applyNumberFormat="1" applyFont="1" applyFill="1" applyBorder="1" applyAlignment="1">
      <alignment vertical="top" wrapText="1"/>
    </xf>
    <xf numFmtId="10" fontId="5" fillId="5" borderId="16" xfId="0" applyNumberFormat="1" applyFont="1" applyFill="1" applyBorder="1" applyAlignment="1">
      <alignment vertical="top" wrapText="1"/>
    </xf>
    <xf numFmtId="2" fontId="8" fillId="6" borderId="18" xfId="0" applyNumberFormat="1" applyFont="1" applyFill="1" applyBorder="1" applyAlignment="1">
      <alignment vertical="top" wrapText="1"/>
    </xf>
    <xf numFmtId="4" fontId="8" fillId="6" borderId="26" xfId="0" applyNumberFormat="1" applyFont="1" applyFill="1" applyBorder="1" applyAlignment="1">
      <alignment vertical="top" wrapText="1"/>
    </xf>
    <xf numFmtId="4" fontId="8" fillId="6" borderId="27" xfId="0" applyNumberFormat="1" applyFont="1" applyFill="1" applyBorder="1" applyAlignment="1">
      <alignment vertical="top" wrapText="1"/>
    </xf>
    <xf numFmtId="4" fontId="8" fillId="6" borderId="22" xfId="0" applyNumberFormat="1" applyFont="1" applyFill="1" applyBorder="1" applyAlignment="1">
      <alignment vertical="top" wrapText="1"/>
    </xf>
    <xf numFmtId="10" fontId="8" fillId="6" borderId="28" xfId="0" applyNumberFormat="1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4" fontId="10" fillId="0" borderId="0" xfId="0" applyNumberFormat="1" applyFont="1" applyAlignment="1">
      <alignment vertical="top"/>
    </xf>
    <xf numFmtId="2" fontId="8" fillId="6" borderId="20" xfId="0" applyNumberFormat="1" applyFont="1" applyFill="1" applyBorder="1" applyAlignment="1">
      <alignment vertical="top" wrapText="1"/>
    </xf>
    <xf numFmtId="4" fontId="8" fillId="6" borderId="20" xfId="0" applyNumberFormat="1" applyFont="1" applyFill="1" applyBorder="1" applyAlignment="1">
      <alignment vertical="top" wrapText="1"/>
    </xf>
    <xf numFmtId="4" fontId="8" fillId="6" borderId="29" xfId="0" applyNumberFormat="1" applyFont="1" applyFill="1" applyBorder="1" applyAlignment="1">
      <alignment vertical="top" wrapText="1"/>
    </xf>
    <xf numFmtId="4" fontId="8" fillId="6" borderId="30" xfId="0" applyNumberFormat="1" applyFont="1" applyFill="1" applyBorder="1" applyAlignment="1">
      <alignment vertical="top" wrapText="1"/>
    </xf>
    <xf numFmtId="10" fontId="8" fillId="6" borderId="31" xfId="0" applyNumberFormat="1" applyFont="1" applyFill="1" applyBorder="1" applyAlignment="1">
      <alignment vertical="top" wrapText="1"/>
    </xf>
    <xf numFmtId="0" fontId="0" fillId="0" borderId="17" xfId="0" applyFont="1" applyFill="1" applyBorder="1" applyAlignment="1">
      <alignment vertical="top"/>
    </xf>
    <xf numFmtId="4" fontId="1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2" fontId="8" fillId="4" borderId="32" xfId="0" applyNumberFormat="1" applyFont="1" applyFill="1" applyBorder="1" applyAlignment="1">
      <alignment vertical="top" wrapText="1"/>
    </xf>
    <xf numFmtId="4" fontId="8" fillId="4" borderId="17" xfId="0" applyNumberFormat="1" applyFont="1" applyFill="1" applyBorder="1" applyAlignment="1">
      <alignment vertical="top" wrapText="1"/>
    </xf>
    <xf numFmtId="4" fontId="8" fillId="4" borderId="33" xfId="0" applyNumberFormat="1" applyFont="1" applyFill="1" applyBorder="1" applyAlignment="1">
      <alignment vertical="top" wrapText="1"/>
    </xf>
    <xf numFmtId="10" fontId="8" fillId="4" borderId="34" xfId="0" applyNumberFormat="1" applyFont="1" applyFill="1" applyBorder="1" applyAlignment="1">
      <alignment vertical="top" wrapText="1"/>
    </xf>
    <xf numFmtId="4" fontId="8" fillId="4" borderId="29" xfId="0" applyNumberFormat="1" applyFont="1" applyFill="1" applyBorder="1" applyAlignment="1">
      <alignment vertical="top" wrapText="1"/>
    </xf>
    <xf numFmtId="4" fontId="8" fillId="4" borderId="30" xfId="0" applyNumberFormat="1" applyFont="1" applyFill="1" applyBorder="1" applyAlignment="1">
      <alignment vertical="top" wrapText="1"/>
    </xf>
    <xf numFmtId="10" fontId="8" fillId="4" borderId="31" xfId="0" applyNumberFormat="1" applyFont="1" applyFill="1" applyBorder="1" applyAlignment="1">
      <alignment vertical="top" wrapText="1"/>
    </xf>
    <xf numFmtId="4" fontId="8" fillId="4" borderId="35" xfId="0" applyNumberFormat="1" applyFont="1" applyFill="1" applyBorder="1" applyAlignment="1">
      <alignment vertical="top" wrapText="1"/>
    </xf>
    <xf numFmtId="4" fontId="8" fillId="4" borderId="36" xfId="0" applyNumberFormat="1" applyFont="1" applyFill="1" applyBorder="1" applyAlignment="1">
      <alignment vertical="top" wrapText="1"/>
    </xf>
    <xf numFmtId="2" fontId="8" fillId="4" borderId="37" xfId="0" applyNumberFormat="1" applyFont="1" applyFill="1" applyBorder="1" applyAlignment="1">
      <alignment vertical="top" wrapText="1"/>
    </xf>
    <xf numFmtId="4" fontId="8" fillId="4" borderId="38" xfId="0" applyNumberFormat="1" applyFont="1" applyFill="1" applyBorder="1" applyAlignment="1">
      <alignment vertical="top" wrapText="1"/>
    </xf>
    <xf numFmtId="4" fontId="8" fillId="4" borderId="39" xfId="0" applyNumberFormat="1" applyFont="1" applyFill="1" applyBorder="1" applyAlignment="1">
      <alignment vertical="top" wrapText="1"/>
    </xf>
    <xf numFmtId="10" fontId="8" fillId="4" borderId="40" xfId="0" applyNumberFormat="1" applyFont="1" applyFill="1" applyBorder="1" applyAlignment="1">
      <alignment vertical="top" wrapText="1"/>
    </xf>
    <xf numFmtId="4" fontId="8" fillId="4" borderId="41" xfId="0" applyNumberFormat="1" applyFont="1" applyFill="1" applyBorder="1" applyAlignment="1">
      <alignment vertical="top" wrapText="1"/>
    </xf>
    <xf numFmtId="2" fontId="8" fillId="4" borderId="42" xfId="0" applyNumberFormat="1" applyFont="1" applyFill="1" applyBorder="1" applyAlignment="1">
      <alignment vertical="top" wrapText="1"/>
    </xf>
    <xf numFmtId="4" fontId="8" fillId="4" borderId="10" xfId="0" applyNumberFormat="1" applyFont="1" applyFill="1" applyBorder="1" applyAlignment="1">
      <alignment vertical="top" wrapText="1"/>
    </xf>
    <xf numFmtId="4" fontId="8" fillId="4" borderId="11" xfId="0" applyNumberFormat="1" applyFont="1" applyFill="1" applyBorder="1" applyAlignment="1">
      <alignment vertical="top" wrapText="1"/>
    </xf>
    <xf numFmtId="10" fontId="8" fillId="4" borderId="43" xfId="0" applyNumberFormat="1" applyFont="1" applyFill="1" applyBorder="1" applyAlignment="1">
      <alignment vertical="top" wrapText="1"/>
    </xf>
    <xf numFmtId="0" fontId="2" fillId="5" borderId="13" xfId="0" applyFont="1" applyFill="1" applyBorder="1" applyAlignment="1">
      <alignment vertical="top"/>
    </xf>
    <xf numFmtId="2" fontId="5" fillId="5" borderId="44" xfId="0" applyNumberFormat="1" applyFont="1" applyFill="1" applyBorder="1" applyAlignment="1">
      <alignment vertical="top" wrapText="1"/>
    </xf>
    <xf numFmtId="4" fontId="5" fillId="5" borderId="21" xfId="0" applyNumberFormat="1" applyFont="1" applyFill="1" applyBorder="1" applyAlignment="1">
      <alignment vertical="top" wrapText="1"/>
    </xf>
    <xf numFmtId="4" fontId="5" fillId="5" borderId="45" xfId="0" applyNumberFormat="1" applyFont="1" applyFill="1" applyBorder="1" applyAlignment="1">
      <alignment vertical="top" wrapText="1"/>
    </xf>
    <xf numFmtId="10" fontId="5" fillId="5" borderId="46" xfId="0" applyNumberFormat="1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/>
    </xf>
    <xf numFmtId="2" fontId="8" fillId="6" borderId="14" xfId="0" applyNumberFormat="1" applyFont="1" applyFill="1" applyBorder="1" applyAlignment="1">
      <alignment vertical="top" wrapText="1"/>
    </xf>
    <xf numFmtId="4" fontId="8" fillId="6" borderId="14" xfId="0" applyNumberFormat="1" applyFont="1" applyFill="1" applyBorder="1" applyAlignment="1">
      <alignment vertical="top" wrapText="1"/>
    </xf>
    <xf numFmtId="4" fontId="8" fillId="6" borderId="13" xfId="0" applyNumberFormat="1" applyFont="1" applyFill="1" applyBorder="1" applyAlignment="1">
      <alignment vertical="top" wrapText="1"/>
    </xf>
    <xf numFmtId="4" fontId="8" fillId="6" borderId="15" xfId="0" applyNumberFormat="1" applyFont="1" applyFill="1" applyBorder="1" applyAlignment="1">
      <alignment vertical="top" wrapText="1"/>
    </xf>
    <xf numFmtId="10" fontId="8" fillId="6" borderId="16" xfId="0" applyNumberFormat="1" applyFont="1" applyFill="1" applyBorder="1" applyAlignment="1">
      <alignment vertical="top" wrapText="1"/>
    </xf>
    <xf numFmtId="0" fontId="13" fillId="0" borderId="0" xfId="0" applyFont="1" applyAlignment="1">
      <alignment vertical="top"/>
    </xf>
    <xf numFmtId="4" fontId="8" fillId="4" borderId="23" xfId="0" applyNumberFormat="1" applyFont="1" applyFill="1" applyBorder="1" applyAlignment="1">
      <alignment vertical="top" wrapText="1"/>
    </xf>
    <xf numFmtId="10" fontId="8" fillId="4" borderId="28" xfId="0" applyNumberFormat="1" applyFont="1" applyFill="1" applyBorder="1" applyAlignment="1">
      <alignment vertical="top" wrapText="1"/>
    </xf>
    <xf numFmtId="0" fontId="10" fillId="0" borderId="17" xfId="0" applyFont="1" applyFill="1" applyBorder="1" applyAlignment="1">
      <alignment vertical="top"/>
    </xf>
    <xf numFmtId="4" fontId="8" fillId="4" borderId="20" xfId="0" applyNumberFormat="1" applyFont="1" applyFill="1" applyBorder="1" applyAlignment="1">
      <alignment vertical="top" wrapText="1"/>
    </xf>
    <xf numFmtId="10" fontId="12" fillId="0" borderId="30" xfId="0" applyNumberFormat="1" applyFont="1" applyFill="1" applyBorder="1" applyAlignment="1">
      <alignment vertical="top" wrapText="1"/>
    </xf>
    <xf numFmtId="2" fontId="8" fillId="7" borderId="20" xfId="0" applyNumberFormat="1" applyFont="1" applyFill="1" applyBorder="1" applyAlignment="1">
      <alignment vertical="top" wrapText="1"/>
    </xf>
    <xf numFmtId="4" fontId="12" fillId="7" borderId="20" xfId="0" applyNumberFormat="1" applyFont="1" applyFill="1" applyBorder="1" applyAlignment="1">
      <alignment vertical="top" wrapText="1"/>
    </xf>
    <xf numFmtId="4" fontId="8" fillId="7" borderId="29" xfId="0" applyNumberFormat="1" applyFont="1" applyFill="1" applyBorder="1" applyAlignment="1">
      <alignment vertical="top" wrapText="1"/>
    </xf>
    <xf numFmtId="4" fontId="8" fillId="7" borderId="30" xfId="0" applyNumberFormat="1" applyFont="1" applyFill="1" applyBorder="1" applyAlignment="1">
      <alignment vertical="top" wrapText="1"/>
    </xf>
    <xf numFmtId="10" fontId="8" fillId="7" borderId="30" xfId="0" applyNumberFormat="1" applyFont="1" applyFill="1" applyBorder="1" applyAlignment="1">
      <alignment vertical="top" wrapText="1"/>
    </xf>
    <xf numFmtId="2" fontId="8" fillId="4" borderId="44" xfId="0" applyNumberFormat="1" applyFont="1" applyFill="1" applyBorder="1" applyAlignment="1">
      <alignment vertical="top" wrapText="1"/>
    </xf>
    <xf numFmtId="4" fontId="8" fillId="4" borderId="14" xfId="0" applyNumberFormat="1" applyFont="1" applyFill="1" applyBorder="1" applyAlignment="1">
      <alignment vertical="top" wrapText="1"/>
    </xf>
    <xf numFmtId="4" fontId="8" fillId="4" borderId="45" xfId="0" applyNumberFormat="1" applyFont="1" applyFill="1" applyBorder="1" applyAlignment="1">
      <alignment vertical="top" wrapText="1"/>
    </xf>
    <xf numFmtId="10" fontId="8" fillId="4" borderId="46" xfId="0" applyNumberFormat="1" applyFont="1" applyFill="1" applyBorder="1" applyAlignment="1">
      <alignment vertical="top" wrapText="1"/>
    </xf>
    <xf numFmtId="4" fontId="5" fillId="5" borderId="48" xfId="0" applyNumberFormat="1" applyFont="1" applyFill="1" applyBorder="1" applyAlignment="1">
      <alignment vertical="top" wrapText="1"/>
    </xf>
    <xf numFmtId="4" fontId="8" fillId="6" borderId="49" xfId="0" applyNumberFormat="1" applyFont="1" applyFill="1" applyBorder="1" applyAlignment="1">
      <alignment vertical="top" wrapText="1"/>
    </xf>
    <xf numFmtId="4" fontId="8" fillId="6" borderId="36" xfId="0" applyNumberFormat="1" applyFont="1" applyFill="1" applyBorder="1" applyAlignment="1">
      <alignment vertical="top" wrapText="1"/>
    </xf>
    <xf numFmtId="4" fontId="4" fillId="6" borderId="36" xfId="0" applyNumberFormat="1" applyFont="1" applyFill="1" applyBorder="1" applyAlignment="1">
      <alignment vertical="top" wrapText="1"/>
    </xf>
    <xf numFmtId="4" fontId="5" fillId="6" borderId="30" xfId="0" applyNumberFormat="1" applyFont="1" applyFill="1" applyBorder="1" applyAlignment="1">
      <alignment vertical="top" wrapText="1"/>
    </xf>
    <xf numFmtId="10" fontId="5" fillId="6" borderId="31" xfId="0" applyNumberFormat="1" applyFont="1" applyFill="1" applyBorder="1" applyAlignment="1">
      <alignment vertical="top" wrapText="1"/>
    </xf>
    <xf numFmtId="4" fontId="5" fillId="3" borderId="51" xfId="0" applyNumberFormat="1" applyFont="1" applyFill="1" applyBorder="1" applyAlignment="1">
      <alignment vertical="top" wrapText="1"/>
    </xf>
    <xf numFmtId="0" fontId="7" fillId="0" borderId="33" xfId="0" applyFont="1" applyFill="1" applyBorder="1" applyAlignment="1">
      <alignment vertical="top"/>
    </xf>
    <xf numFmtId="2" fontId="8" fillId="4" borderId="26" xfId="0" applyNumberFormat="1" applyFont="1" applyFill="1" applyBorder="1" applyAlignment="1">
      <alignment vertical="top" wrapText="1"/>
    </xf>
    <xf numFmtId="4" fontId="8" fillId="4" borderId="49" xfId="0" applyNumberFormat="1" applyFont="1" applyFill="1" applyBorder="1" applyAlignment="1">
      <alignment vertical="top" wrapText="1"/>
    </xf>
    <xf numFmtId="4" fontId="8" fillId="4" borderId="47" xfId="0" applyNumberFormat="1" applyFont="1" applyFill="1" applyBorder="1" applyAlignment="1">
      <alignment vertical="top" wrapText="1"/>
    </xf>
    <xf numFmtId="4" fontId="8" fillId="4" borderId="27" xfId="0" applyNumberFormat="1" applyFont="1" applyFill="1" applyBorder="1" applyAlignment="1">
      <alignment vertical="top" wrapText="1"/>
    </xf>
    <xf numFmtId="4" fontId="5" fillId="5" borderId="33" xfId="0" applyNumberFormat="1" applyFont="1" applyFill="1" applyBorder="1" applyAlignment="1">
      <alignment vertical="top" wrapText="1"/>
    </xf>
    <xf numFmtId="10" fontId="5" fillId="5" borderId="52" xfId="0" applyNumberFormat="1" applyFont="1" applyFill="1" applyBorder="1" applyAlignment="1">
      <alignment vertical="top" wrapText="1"/>
    </xf>
    <xf numFmtId="4" fontId="8" fillId="6" borderId="19" xfId="0" applyNumberFormat="1" applyFont="1" applyFill="1" applyBorder="1" applyAlignment="1">
      <alignment vertical="top" wrapText="1"/>
    </xf>
    <xf numFmtId="4" fontId="8" fillId="6" borderId="5" xfId="0" applyNumberFormat="1" applyFont="1" applyFill="1" applyBorder="1" applyAlignment="1">
      <alignment vertical="top" wrapText="1"/>
    </xf>
    <xf numFmtId="10" fontId="8" fillId="6" borderId="34" xfId="0" applyNumberFormat="1" applyFont="1" applyFill="1" applyBorder="1" applyAlignment="1">
      <alignment vertical="top" wrapText="1"/>
    </xf>
    <xf numFmtId="4" fontId="12" fillId="6" borderId="29" xfId="0" applyNumberFormat="1" applyFont="1" applyFill="1" applyBorder="1" applyAlignment="1">
      <alignment vertical="top" wrapText="1"/>
    </xf>
    <xf numFmtId="4" fontId="12" fillId="6" borderId="53" xfId="0" applyNumberFormat="1" applyFont="1" applyFill="1" applyBorder="1" applyAlignment="1">
      <alignment vertical="top" wrapText="1"/>
    </xf>
    <xf numFmtId="4" fontId="14" fillId="6" borderId="15" xfId="0" applyNumberFormat="1" applyFont="1" applyFill="1" applyBorder="1" applyAlignment="1">
      <alignment vertical="top" wrapText="1"/>
    </xf>
    <xf numFmtId="10" fontId="14" fillId="6" borderId="16" xfId="0" applyNumberFormat="1" applyFont="1" applyFill="1" applyBorder="1" applyAlignment="1">
      <alignment vertical="top" wrapText="1"/>
    </xf>
    <xf numFmtId="2" fontId="8" fillId="6" borderId="44" xfId="0" applyNumberFormat="1" applyFont="1" applyFill="1" applyBorder="1" applyAlignment="1">
      <alignment vertical="top" wrapText="1"/>
    </xf>
    <xf numFmtId="4" fontId="8" fillId="6" borderId="44" xfId="0" applyNumberFormat="1" applyFont="1" applyFill="1" applyBorder="1" applyAlignment="1">
      <alignment vertical="top" wrapText="1"/>
    </xf>
    <xf numFmtId="4" fontId="8" fillId="6" borderId="21" xfId="0" applyNumberFormat="1" applyFont="1" applyFill="1" applyBorder="1" applyAlignment="1">
      <alignment vertical="top" wrapText="1"/>
    </xf>
    <xf numFmtId="4" fontId="8" fillId="6" borderId="45" xfId="0" applyNumberFormat="1" applyFont="1" applyFill="1" applyBorder="1" applyAlignment="1">
      <alignment vertical="top" wrapText="1"/>
    </xf>
    <xf numFmtId="10" fontId="8" fillId="6" borderId="46" xfId="0" applyNumberFormat="1" applyFont="1" applyFill="1" applyBorder="1" applyAlignment="1">
      <alignment vertical="top" wrapText="1"/>
    </xf>
    <xf numFmtId="2" fontId="5" fillId="3" borderId="44" xfId="0" applyNumberFormat="1" applyFont="1" applyFill="1" applyBorder="1" applyAlignment="1">
      <alignment vertical="top" wrapText="1"/>
    </xf>
    <xf numFmtId="0" fontId="16" fillId="0" borderId="0" xfId="0" applyFont="1" applyAlignment="1">
      <alignment vertical="top"/>
    </xf>
    <xf numFmtId="4" fontId="8" fillId="4" borderId="26" xfId="0" applyNumberFormat="1" applyFont="1" applyFill="1" applyBorder="1" applyAlignment="1">
      <alignment vertical="top" wrapText="1"/>
    </xf>
    <xf numFmtId="2" fontId="8" fillId="6" borderId="26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17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10" fontId="8" fillId="4" borderId="50" xfId="0" applyNumberFormat="1" applyFont="1" applyFill="1" applyBorder="1" applyAlignment="1">
      <alignment vertical="top" wrapText="1"/>
    </xf>
    <xf numFmtId="4" fontId="8" fillId="4" borderId="42" xfId="0" applyNumberFormat="1" applyFont="1" applyFill="1" applyBorder="1" applyAlignment="1">
      <alignment vertical="top" wrapText="1"/>
    </xf>
    <xf numFmtId="4" fontId="8" fillId="4" borderId="54" xfId="0" applyNumberFormat="1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0" fontId="18" fillId="0" borderId="17" xfId="0" applyFont="1" applyFill="1" applyBorder="1" applyAlignment="1">
      <alignment vertical="top"/>
    </xf>
    <xf numFmtId="4" fontId="8" fillId="6" borderId="35" xfId="0" applyNumberFormat="1" applyFont="1" applyFill="1" applyBorder="1" applyAlignment="1">
      <alignment vertical="top" wrapText="1"/>
    </xf>
    <xf numFmtId="4" fontId="13" fillId="6" borderId="36" xfId="0" applyNumberFormat="1" applyFont="1" applyFill="1" applyBorder="1" applyAlignment="1">
      <alignment vertical="top" wrapText="1"/>
    </xf>
    <xf numFmtId="0" fontId="5" fillId="0" borderId="55" xfId="0" applyFont="1" applyFill="1" applyBorder="1" applyAlignment="1">
      <alignment vertical="top"/>
    </xf>
    <xf numFmtId="2" fontId="5" fillId="8" borderId="14" xfId="0" applyNumberFormat="1" applyFont="1" applyFill="1" applyBorder="1" applyAlignment="1">
      <alignment vertical="top" wrapText="1"/>
    </xf>
    <xf numFmtId="4" fontId="5" fillId="8" borderId="14" xfId="0" applyNumberFormat="1" applyFont="1" applyFill="1" applyBorder="1" applyAlignment="1">
      <alignment vertical="top"/>
    </xf>
    <xf numFmtId="4" fontId="5" fillId="8" borderId="56" xfId="0" applyNumberFormat="1" applyFont="1" applyFill="1" applyBorder="1" applyAlignment="1">
      <alignment vertical="top"/>
    </xf>
    <xf numFmtId="4" fontId="5" fillId="8" borderId="15" xfId="0" applyNumberFormat="1" applyFont="1" applyFill="1" applyBorder="1" applyAlignment="1">
      <alignment vertical="top"/>
    </xf>
    <xf numFmtId="10" fontId="5" fillId="8" borderId="16" xfId="0" applyNumberFormat="1" applyFont="1" applyFill="1" applyBorder="1" applyAlignment="1">
      <alignment vertical="top"/>
    </xf>
    <xf numFmtId="4" fontId="17" fillId="0" borderId="0" xfId="0" applyNumberFormat="1" applyFont="1" applyAlignment="1">
      <alignment vertical="top"/>
    </xf>
    <xf numFmtId="0" fontId="0" fillId="0" borderId="0" xfId="0" applyFill="1" applyAlignment="1">
      <alignment vertical="top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Fill="1" applyAlignment="1">
      <alignment vertical="top"/>
    </xf>
    <xf numFmtId="4" fontId="0" fillId="0" borderId="30" xfId="0" applyNumberFormat="1" applyFill="1" applyBorder="1" applyAlignment="1">
      <alignment vertical="top"/>
    </xf>
    <xf numFmtId="10" fontId="0" fillId="0" borderId="30" xfId="0" applyNumberFormat="1" applyBorder="1" applyAlignment="1">
      <alignment vertical="top"/>
    </xf>
    <xf numFmtId="0" fontId="19" fillId="0" borderId="0" xfId="0" applyFont="1" applyAlignment="1">
      <alignment vertical="top"/>
    </xf>
    <xf numFmtId="2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4" fontId="15" fillId="0" borderId="0" xfId="0" applyNumberFormat="1" applyFon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21" fillId="0" borderId="0" xfId="0" applyNumberFormat="1" applyFont="1" applyFill="1" applyAlignment="1">
      <alignment vertical="top"/>
    </xf>
    <xf numFmtId="49" fontId="19" fillId="0" borderId="0" xfId="0" applyNumberFormat="1" applyFont="1" applyFill="1" applyAlignment="1">
      <alignment vertical="top" wrapText="1"/>
    </xf>
    <xf numFmtId="0" fontId="19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vertical="top" wrapText="1"/>
    </xf>
    <xf numFmtId="4" fontId="4" fillId="0" borderId="9" xfId="0" applyNumberFormat="1" applyFont="1" applyBorder="1" applyAlignment="1">
      <alignment vertical="top" wrapText="1"/>
    </xf>
    <xf numFmtId="4" fontId="4" fillId="0" borderId="4" xfId="0" applyNumberFormat="1" applyFont="1" applyBorder="1" applyAlignment="1">
      <alignment vertical="top" wrapText="1"/>
    </xf>
    <xf numFmtId="4" fontId="4" fillId="0" borderId="10" xfId="0" applyNumberFormat="1" applyFont="1" applyBorder="1" applyAlignment="1">
      <alignment vertical="top" wrapText="1"/>
    </xf>
    <xf numFmtId="4" fontId="4" fillId="0" borderId="5" xfId="0" applyNumberFormat="1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vertical="top" wrapText="1"/>
    </xf>
    <xf numFmtId="10" fontId="4" fillId="0" borderId="6" xfId="0" applyNumberFormat="1" applyFont="1" applyBorder="1" applyAlignment="1">
      <alignment vertical="top" wrapText="1"/>
    </xf>
    <xf numFmtId="10" fontId="4" fillId="0" borderId="12" xfId="0" applyNumberFormat="1" applyFont="1" applyBorder="1" applyAlignment="1">
      <alignment vertical="top" wrapText="1"/>
    </xf>
  </cellXfs>
  <cellStyles count="12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zoomScaleNormal="100" workbookViewId="0">
      <pane ySplit="5" topLeftCell="A76" activePane="bottomLeft" state="frozen"/>
      <selection activeCell="P95" sqref="P95"/>
      <selection pane="bottomLeft" activeCell="B87" sqref="B87"/>
    </sheetView>
  </sheetViews>
  <sheetFormatPr defaultRowHeight="15" x14ac:dyDescent="0.25"/>
  <cols>
    <col min="1" max="1" width="5" style="145" customWidth="1"/>
    <col min="2" max="2" width="80.5703125" style="146" customWidth="1"/>
    <col min="3" max="3" width="19.42578125" style="147" hidden="1" customWidth="1"/>
    <col min="4" max="4" width="18.7109375" style="147" customWidth="1"/>
    <col min="5" max="5" width="17.28515625" style="147" customWidth="1"/>
    <col min="6" max="6" width="12.42578125" style="147" customWidth="1"/>
    <col min="7" max="7" width="18.42578125" style="148" customWidth="1"/>
    <col min="8" max="8" width="19.85546875" style="148" customWidth="1"/>
    <col min="9" max="16384" width="9.140625" style="148"/>
  </cols>
  <sheetData>
    <row r="1" spans="1:8" s="1" customFormat="1" ht="17.25" customHeight="1" x14ac:dyDescent="0.25">
      <c r="A1" s="161" t="s">
        <v>0</v>
      </c>
      <c r="B1" s="161"/>
      <c r="C1" s="161"/>
      <c r="D1" s="161"/>
      <c r="E1" s="161"/>
      <c r="F1" s="161"/>
    </row>
    <row r="2" spans="1:8" s="1" customFormat="1" ht="13.5" hidden="1" customHeight="1" x14ac:dyDescent="0.25">
      <c r="A2" s="2"/>
      <c r="B2" s="2"/>
      <c r="C2" s="2"/>
      <c r="D2" s="2"/>
      <c r="E2" s="2"/>
      <c r="F2" s="2"/>
    </row>
    <row r="3" spans="1:8" s="1" customFormat="1" ht="15" customHeight="1" thickBot="1" x14ac:dyDescent="0.3">
      <c r="A3" s="3"/>
      <c r="B3" s="4"/>
      <c r="C3" s="4"/>
      <c r="D3" s="4"/>
      <c r="E3" s="4"/>
      <c r="F3" s="5" t="s">
        <v>1</v>
      </c>
    </row>
    <row r="4" spans="1:8" s="1" customFormat="1" ht="35.25" customHeight="1" thickBot="1" x14ac:dyDescent="0.3">
      <c r="A4" s="162" t="s">
        <v>2</v>
      </c>
      <c r="B4" s="164" t="s">
        <v>3</v>
      </c>
      <c r="C4" s="166" t="s">
        <v>4</v>
      </c>
      <c r="D4" s="168" t="s">
        <v>5</v>
      </c>
      <c r="E4" s="170" t="s">
        <v>6</v>
      </c>
      <c r="F4" s="172" t="s">
        <v>7</v>
      </c>
    </row>
    <row r="5" spans="1:8" s="4" customFormat="1" ht="14.25" customHeight="1" thickBot="1" x14ac:dyDescent="0.3">
      <c r="A5" s="163"/>
      <c r="B5" s="165"/>
      <c r="C5" s="167"/>
      <c r="D5" s="169"/>
      <c r="E5" s="171"/>
      <c r="F5" s="173"/>
    </row>
    <row r="6" spans="1:8" s="12" customFormat="1" ht="36" customHeight="1" thickBot="1" x14ac:dyDescent="0.3">
      <c r="A6" s="6">
        <v>1</v>
      </c>
      <c r="B6" s="7" t="s">
        <v>8</v>
      </c>
      <c r="C6" s="8" t="e">
        <f>C7+C8+C9</f>
        <v>#REF!</v>
      </c>
      <c r="D6" s="9">
        <v>996975914.43000007</v>
      </c>
      <c r="E6" s="10">
        <v>270062399.52999997</v>
      </c>
      <c r="F6" s="11">
        <v>0.27088156857269963</v>
      </c>
      <c r="H6" s="13"/>
    </row>
    <row r="7" spans="1:8" s="19" customFormat="1" ht="35.25" customHeight="1" x14ac:dyDescent="0.25">
      <c r="A7" s="14"/>
      <c r="B7" s="15" t="s">
        <v>9</v>
      </c>
      <c r="C7" s="16" t="e">
        <f>#REF!</f>
        <v>#REF!</v>
      </c>
      <c r="D7" s="17">
        <v>100000</v>
      </c>
      <c r="E7" s="17">
        <v>0</v>
      </c>
      <c r="F7" s="18">
        <v>0</v>
      </c>
      <c r="H7" s="20"/>
    </row>
    <row r="8" spans="1:8" s="26" customFormat="1" ht="39.75" customHeight="1" thickBot="1" x14ac:dyDescent="0.3">
      <c r="A8" s="21"/>
      <c r="B8" s="22" t="s">
        <v>10</v>
      </c>
      <c r="C8" s="23" t="e">
        <f>#REF!+#REF!</f>
        <v>#REF!</v>
      </c>
      <c r="D8" s="24">
        <v>976539432.53000009</v>
      </c>
      <c r="E8" s="24">
        <v>249725917.63</v>
      </c>
      <c r="F8" s="25">
        <v>0.255725380165156</v>
      </c>
      <c r="H8" s="27"/>
    </row>
    <row r="9" spans="1:8" s="26" customFormat="1" ht="18" customHeight="1" thickBot="1" x14ac:dyDescent="0.3">
      <c r="A9" s="21"/>
      <c r="B9" s="28" t="s">
        <v>11</v>
      </c>
      <c r="C9" s="29" t="e">
        <f>#REF!</f>
        <v>#REF!</v>
      </c>
      <c r="D9" s="30">
        <v>20336481.899999999</v>
      </c>
      <c r="E9" s="30">
        <v>20336481.899999999</v>
      </c>
      <c r="F9" s="31">
        <v>1</v>
      </c>
      <c r="H9" s="27"/>
    </row>
    <row r="10" spans="1:8" s="12" customFormat="1" ht="38.25" customHeight="1" thickBot="1" x14ac:dyDescent="0.3">
      <c r="A10" s="32">
        <v>2</v>
      </c>
      <c r="B10" s="33" t="s">
        <v>12</v>
      </c>
      <c r="C10" s="34" t="e">
        <f>C11+C12+#REF!+C13+C14+#REF!</f>
        <v>#REF!</v>
      </c>
      <c r="D10" s="35">
        <v>2449746191.1800003</v>
      </c>
      <c r="E10" s="36">
        <v>366364560.55000001</v>
      </c>
      <c r="F10" s="37">
        <v>0.14955204823628221</v>
      </c>
      <c r="H10" s="13"/>
    </row>
    <row r="11" spans="1:8" s="43" customFormat="1" ht="52.5" customHeight="1" x14ac:dyDescent="0.25">
      <c r="A11" s="14"/>
      <c r="B11" s="38" t="s">
        <v>13</v>
      </c>
      <c r="C11" s="39" t="e">
        <f>#REF!+#REF!</f>
        <v>#REF!</v>
      </c>
      <c r="D11" s="40">
        <v>924556106.92000008</v>
      </c>
      <c r="E11" s="41">
        <v>221297995.12</v>
      </c>
      <c r="F11" s="42">
        <v>0.23935593898916127</v>
      </c>
      <c r="H11" s="44"/>
    </row>
    <row r="12" spans="1:8" s="43" customFormat="1" ht="18.75" customHeight="1" x14ac:dyDescent="0.25">
      <c r="A12" s="14"/>
      <c r="B12" s="45" t="s">
        <v>14</v>
      </c>
      <c r="C12" s="46" t="e">
        <f>#REF!</f>
        <v>#REF!</v>
      </c>
      <c r="D12" s="47">
        <v>108183.24</v>
      </c>
      <c r="E12" s="48">
        <v>0</v>
      </c>
      <c r="F12" s="49">
        <v>0</v>
      </c>
      <c r="H12" s="44"/>
    </row>
    <row r="13" spans="1:8" s="43" customFormat="1" ht="18.75" customHeight="1" x14ac:dyDescent="0.25">
      <c r="A13" s="14"/>
      <c r="B13" s="45" t="s">
        <v>15</v>
      </c>
      <c r="C13" s="46" t="e">
        <f>#REF!</f>
        <v>#REF!</v>
      </c>
      <c r="D13" s="47">
        <v>230248832.44</v>
      </c>
      <c r="E13" s="48">
        <v>66818382.740000002</v>
      </c>
      <c r="F13" s="49">
        <v>0.29020074513260363</v>
      </c>
      <c r="H13" s="44"/>
    </row>
    <row r="14" spans="1:8" s="43" customFormat="1" ht="33.75" customHeight="1" thickBot="1" x14ac:dyDescent="0.3">
      <c r="A14" s="14"/>
      <c r="B14" s="45" t="s">
        <v>16</v>
      </c>
      <c r="C14" s="46" t="e">
        <f>#REF!+#REF!</f>
        <v>#REF!</v>
      </c>
      <c r="D14" s="47">
        <v>1294833068.5800002</v>
      </c>
      <c r="E14" s="48">
        <v>78248182.689999998</v>
      </c>
      <c r="F14" s="49">
        <v>6.0431096941177251E-2</v>
      </c>
      <c r="H14" s="44"/>
    </row>
    <row r="15" spans="1:8" s="52" customFormat="1" ht="37.5" customHeight="1" thickBot="1" x14ac:dyDescent="0.3">
      <c r="A15" s="6">
        <v>3</v>
      </c>
      <c r="B15" s="7" t="s">
        <v>17</v>
      </c>
      <c r="C15" s="8" t="e">
        <f>C16+C17+C18+C19+C20+C21+C22+C23+C24</f>
        <v>#REF!</v>
      </c>
      <c r="D15" s="9">
        <v>758573743.80000007</v>
      </c>
      <c r="E15" s="10">
        <v>176681865.11000001</v>
      </c>
      <c r="F15" s="11">
        <v>0.23291323560044366</v>
      </c>
      <c r="H15" s="53"/>
    </row>
    <row r="16" spans="1:8" s="43" customFormat="1" ht="48.75" customHeight="1" x14ac:dyDescent="0.25">
      <c r="A16" s="14"/>
      <c r="B16" s="54" t="s">
        <v>18</v>
      </c>
      <c r="C16" s="55" t="e">
        <f>#REF!</f>
        <v>#REF!</v>
      </c>
      <c r="D16" s="56">
        <v>3509546.24</v>
      </c>
      <c r="E16" s="17">
        <v>752680</v>
      </c>
      <c r="F16" s="57">
        <v>0.21446647188213139</v>
      </c>
      <c r="H16" s="44"/>
    </row>
    <row r="17" spans="1:8" s="43" customFormat="1" ht="66.75" customHeight="1" x14ac:dyDescent="0.25">
      <c r="A17" s="14"/>
      <c r="B17" s="22" t="s">
        <v>19</v>
      </c>
      <c r="C17" s="58" t="e">
        <f>#REF!+#REF!+#REF!</f>
        <v>#REF!</v>
      </c>
      <c r="D17" s="58">
        <v>64033492.279999994</v>
      </c>
      <c r="E17" s="59">
        <v>14507306.68</v>
      </c>
      <c r="F17" s="60">
        <v>0.22655810519538325</v>
      </c>
      <c r="H17" s="44"/>
    </row>
    <row r="18" spans="1:8" s="43" customFormat="1" ht="61.5" customHeight="1" x14ac:dyDescent="0.25">
      <c r="A18" s="14"/>
      <c r="B18" s="22" t="s">
        <v>20</v>
      </c>
      <c r="C18" s="58" t="e">
        <f>#REF!+#REF!+#REF!+#REF!</f>
        <v>#REF!</v>
      </c>
      <c r="D18" s="58">
        <v>90358652.709999993</v>
      </c>
      <c r="E18" s="59">
        <v>30786769.359999999</v>
      </c>
      <c r="F18" s="60">
        <v>0.34071744583009733</v>
      </c>
      <c r="H18" s="44"/>
    </row>
    <row r="19" spans="1:8" s="43" customFormat="1" ht="43.5" customHeight="1" x14ac:dyDescent="0.25">
      <c r="A19" s="14"/>
      <c r="B19" s="22" t="s">
        <v>21</v>
      </c>
      <c r="C19" s="58" t="e">
        <f>#REF!</f>
        <v>#REF!</v>
      </c>
      <c r="D19" s="58">
        <v>145579368</v>
      </c>
      <c r="E19" s="59">
        <v>9608643</v>
      </c>
      <c r="F19" s="60">
        <v>6.6002780009321096E-2</v>
      </c>
      <c r="G19" s="51"/>
      <c r="H19" s="51"/>
    </row>
    <row r="20" spans="1:8" s="43" customFormat="1" ht="45.75" customHeight="1" x14ac:dyDescent="0.25">
      <c r="A20" s="14"/>
      <c r="B20" s="22" t="s">
        <v>22</v>
      </c>
      <c r="C20" s="58" t="e">
        <f>#REF!+#REF!+#REF!+#REF!</f>
        <v>#REF!</v>
      </c>
      <c r="D20" s="61">
        <v>34558192.969999999</v>
      </c>
      <c r="E20" s="62">
        <v>7001935.8700000001</v>
      </c>
      <c r="F20" s="60">
        <v>0.20261290502308346</v>
      </c>
      <c r="G20" s="51"/>
      <c r="H20" s="51"/>
    </row>
    <row r="21" spans="1:8" s="43" customFormat="1" ht="18.75" customHeight="1" thickBot="1" x14ac:dyDescent="0.3">
      <c r="A21" s="14"/>
      <c r="B21" s="63" t="s">
        <v>23</v>
      </c>
      <c r="C21" s="58" t="e">
        <f>#REF!</f>
        <v>#REF!</v>
      </c>
      <c r="D21" s="58">
        <v>19181088.280000001</v>
      </c>
      <c r="E21" s="59">
        <v>2500000</v>
      </c>
      <c r="F21" s="60">
        <v>0.13033671309498815</v>
      </c>
      <c r="G21" s="51"/>
      <c r="H21" s="51"/>
    </row>
    <row r="22" spans="1:8" s="4" customFormat="1" ht="36.75" customHeight="1" thickBot="1" x14ac:dyDescent="0.3">
      <c r="A22" s="50"/>
      <c r="B22" s="15" t="s">
        <v>24</v>
      </c>
      <c r="C22" s="64" t="e">
        <f>#REF!</f>
        <v>#REF!</v>
      </c>
      <c r="D22" s="55">
        <v>354784847.62</v>
      </c>
      <c r="E22" s="65">
        <v>99359340.780000001</v>
      </c>
      <c r="F22" s="66">
        <v>0.28005519809126961</v>
      </c>
      <c r="G22" s="51"/>
      <c r="H22" s="51"/>
    </row>
    <row r="23" spans="1:8" s="4" customFormat="1" ht="39.75" customHeight="1" thickBot="1" x14ac:dyDescent="0.3">
      <c r="A23" s="50"/>
      <c r="B23" s="22" t="s">
        <v>25</v>
      </c>
      <c r="C23" s="67" t="e">
        <f>#REF!</f>
        <v>#REF!</v>
      </c>
      <c r="D23" s="61">
        <v>39016151</v>
      </c>
      <c r="E23" s="59">
        <v>11199740.810000001</v>
      </c>
      <c r="F23" s="60">
        <v>0.28705396413910744</v>
      </c>
      <c r="G23" s="51"/>
      <c r="H23" s="51"/>
    </row>
    <row r="24" spans="1:8" s="19" customFormat="1" ht="39.75" customHeight="1" thickBot="1" x14ac:dyDescent="0.3">
      <c r="A24" s="14"/>
      <c r="B24" s="68" t="s">
        <v>26</v>
      </c>
      <c r="C24" s="67" t="e">
        <f>#REF!</f>
        <v>#REF!</v>
      </c>
      <c r="D24" s="69">
        <v>7552404.7000000002</v>
      </c>
      <c r="E24" s="70">
        <v>965448.61</v>
      </c>
      <c r="F24" s="71">
        <v>0.12783327275880754</v>
      </c>
      <c r="G24" s="51"/>
      <c r="H24" s="51"/>
    </row>
    <row r="25" spans="1:8" s="12" customFormat="1" ht="21" customHeight="1" thickBot="1" x14ac:dyDescent="0.3">
      <c r="A25" s="72">
        <v>4</v>
      </c>
      <c r="B25" s="73" t="s">
        <v>27</v>
      </c>
      <c r="C25" s="34" t="e">
        <f>C26+C27</f>
        <v>#REF!</v>
      </c>
      <c r="D25" s="74">
        <v>243131354</v>
      </c>
      <c r="E25" s="75">
        <v>62057409.350000001</v>
      </c>
      <c r="F25" s="76">
        <v>0.25524231379059403</v>
      </c>
      <c r="G25" s="51"/>
      <c r="H25" s="51"/>
    </row>
    <row r="26" spans="1:8" s="12" customFormat="1" ht="21" customHeight="1" thickBot="1" x14ac:dyDescent="0.3">
      <c r="A26" s="77"/>
      <c r="B26" s="38" t="s">
        <v>28</v>
      </c>
      <c r="C26" s="39" t="e">
        <f>#REF!</f>
        <v>#REF!</v>
      </c>
      <c r="D26" s="40">
        <v>39258650.689999998</v>
      </c>
      <c r="E26" s="41">
        <v>11724352.35</v>
      </c>
      <c r="F26" s="42">
        <v>0.29864379299684995</v>
      </c>
      <c r="G26" s="51"/>
      <c r="H26" s="51"/>
    </row>
    <row r="27" spans="1:8" s="43" customFormat="1" ht="34.5" customHeight="1" thickBot="1" x14ac:dyDescent="0.3">
      <c r="A27" s="14"/>
      <c r="B27" s="78" t="s">
        <v>29</v>
      </c>
      <c r="C27" s="79" t="e">
        <f>#REF!</f>
        <v>#REF!</v>
      </c>
      <c r="D27" s="80">
        <v>203872703.31</v>
      </c>
      <c r="E27" s="81">
        <v>50333057</v>
      </c>
      <c r="F27" s="82">
        <v>0.24688472847424667</v>
      </c>
      <c r="G27" s="51"/>
      <c r="H27" s="51"/>
    </row>
    <row r="28" spans="1:8" s="83" customFormat="1" ht="21.75" customHeight="1" thickBot="1" x14ac:dyDescent="0.3">
      <c r="A28" s="6">
        <v>5</v>
      </c>
      <c r="B28" s="7" t="s">
        <v>30</v>
      </c>
      <c r="C28" s="8" t="e">
        <f>C29+C30+C31+C32+C33+C35+C37+C38+C39</f>
        <v>#REF!</v>
      </c>
      <c r="D28" s="9">
        <v>10315941849.43</v>
      </c>
      <c r="E28" s="10">
        <v>2666446084.8299999</v>
      </c>
      <c r="F28" s="11">
        <v>0.25847820041534381</v>
      </c>
      <c r="G28" s="51"/>
      <c r="H28" s="51"/>
    </row>
    <row r="29" spans="1:8" s="43" customFormat="1" ht="37.5" customHeight="1" x14ac:dyDescent="0.25">
      <c r="A29" s="14"/>
      <c r="B29" s="54" t="s">
        <v>31</v>
      </c>
      <c r="C29" s="84" t="e">
        <f>#REF!+#REF!+#REF!+#REF!+#REF!+#REF!+#REF!+#REF!+#REF!</f>
        <v>#REF!</v>
      </c>
      <c r="D29" s="55">
        <v>2640790351.52</v>
      </c>
      <c r="E29" s="24">
        <v>957834433.5</v>
      </c>
      <c r="F29" s="85">
        <v>0.36270748753254289</v>
      </c>
      <c r="G29" s="51"/>
      <c r="H29" s="51"/>
    </row>
    <row r="30" spans="1:8" s="43" customFormat="1" ht="36" customHeight="1" x14ac:dyDescent="0.25">
      <c r="A30" s="86"/>
      <c r="B30" s="22" t="s">
        <v>32</v>
      </c>
      <c r="C30" s="87" t="e">
        <f>#REF!+#REF!+#REF!+#REF!+#REF!+#REF!+#REF!</f>
        <v>#REF!</v>
      </c>
      <c r="D30" s="61">
        <v>4077609899.5200005</v>
      </c>
      <c r="E30" s="62">
        <v>1181708422.3200002</v>
      </c>
      <c r="F30" s="60">
        <v>0.28980418711929901</v>
      </c>
      <c r="G30" s="51"/>
      <c r="H30" s="51"/>
    </row>
    <row r="31" spans="1:8" s="43" customFormat="1" ht="38.25" customHeight="1" x14ac:dyDescent="0.25">
      <c r="A31" s="14"/>
      <c r="B31" s="22" t="s">
        <v>33</v>
      </c>
      <c r="C31" s="87" t="e">
        <f>#REF!+#REF!</f>
        <v>#REF!</v>
      </c>
      <c r="D31" s="58">
        <v>140044936.30000001</v>
      </c>
      <c r="E31" s="59">
        <v>57580121.400000006</v>
      </c>
      <c r="F31" s="60">
        <v>0.41115461166445616</v>
      </c>
      <c r="G31" s="51"/>
      <c r="H31" s="51"/>
    </row>
    <row r="32" spans="1:8" s="43" customFormat="1" ht="38.25" customHeight="1" x14ac:dyDescent="0.25">
      <c r="A32" s="14"/>
      <c r="B32" s="22" t="s">
        <v>34</v>
      </c>
      <c r="C32" s="87" t="e">
        <f>#REF!+#REF!+#REF!+#REF!+#REF!+#REF!+#REF!+#REF!+#REF!+#REF!</f>
        <v>#REF!</v>
      </c>
      <c r="D32" s="58">
        <v>241701240.52000004</v>
      </c>
      <c r="E32" s="59">
        <v>70676507.480000004</v>
      </c>
      <c r="F32" s="60">
        <v>0.29241267991817255</v>
      </c>
      <c r="G32" s="51"/>
      <c r="H32" s="51"/>
    </row>
    <row r="33" spans="1:8" s="43" customFormat="1" ht="36" customHeight="1" x14ac:dyDescent="0.25">
      <c r="A33" s="14"/>
      <c r="B33" s="22" t="s">
        <v>35</v>
      </c>
      <c r="C33" s="87" t="e">
        <f>#REF!</f>
        <v>#REF!</v>
      </c>
      <c r="D33" s="58">
        <v>125968625.48</v>
      </c>
      <c r="E33" s="59">
        <v>16776941.550000001</v>
      </c>
      <c r="F33" s="60">
        <v>0.13318349300130825</v>
      </c>
      <c r="G33" s="51"/>
      <c r="H33" s="51"/>
    </row>
    <row r="34" spans="1:8" s="43" customFormat="1" ht="21" customHeight="1" x14ac:dyDescent="0.25">
      <c r="A34" s="14"/>
      <c r="B34" s="22" t="s">
        <v>23</v>
      </c>
      <c r="C34" s="87" t="e">
        <f>#REF!</f>
        <v>#REF!</v>
      </c>
      <c r="D34" s="58">
        <v>54999998</v>
      </c>
      <c r="E34" s="59">
        <v>0</v>
      </c>
      <c r="F34" s="60">
        <v>0</v>
      </c>
      <c r="G34" s="51"/>
      <c r="H34" s="51"/>
    </row>
    <row r="35" spans="1:8" s="43" customFormat="1" ht="27" customHeight="1" x14ac:dyDescent="0.25">
      <c r="A35" s="14"/>
      <c r="B35" s="22" t="s">
        <v>36</v>
      </c>
      <c r="C35" s="87" t="e">
        <f>#REF!</f>
        <v>#REF!</v>
      </c>
      <c r="D35" s="58">
        <v>64162024.280000001</v>
      </c>
      <c r="E35" s="59">
        <v>15149368.460000001</v>
      </c>
      <c r="F35" s="60">
        <v>0.23611113629908062</v>
      </c>
      <c r="G35" s="51"/>
      <c r="H35" s="51"/>
    </row>
    <row r="36" spans="1:8" s="3" customFormat="1" ht="20.25" customHeight="1" x14ac:dyDescent="0.25">
      <c r="A36" s="50"/>
      <c r="B36" s="89" t="s">
        <v>37</v>
      </c>
      <c r="C36" s="90"/>
      <c r="D36" s="91">
        <v>1749241.41</v>
      </c>
      <c r="E36" s="92">
        <v>1749241.41</v>
      </c>
      <c r="F36" s="93"/>
      <c r="G36" s="51"/>
      <c r="H36" s="51"/>
    </row>
    <row r="37" spans="1:8" s="3" customFormat="1" ht="39.75" customHeight="1" x14ac:dyDescent="0.25">
      <c r="A37" s="50"/>
      <c r="B37" s="22" t="s">
        <v>38</v>
      </c>
      <c r="C37" s="87" t="e">
        <f>#REF!</f>
        <v>#REF!</v>
      </c>
      <c r="D37" s="58">
        <v>23776955.510000002</v>
      </c>
      <c r="E37" s="59">
        <v>8125181.71</v>
      </c>
      <c r="F37" s="60">
        <v>0.34172506680187664</v>
      </c>
      <c r="G37" s="51"/>
      <c r="H37" s="51"/>
    </row>
    <row r="38" spans="1:8" s="3" customFormat="1" ht="36.75" customHeight="1" thickBot="1" x14ac:dyDescent="0.3">
      <c r="A38" s="50"/>
      <c r="B38" s="22" t="s">
        <v>39</v>
      </c>
      <c r="C38" s="87" t="e">
        <f>#REF!</f>
        <v>#REF!</v>
      </c>
      <c r="D38" s="58">
        <v>523411385.67999995</v>
      </c>
      <c r="E38" s="59">
        <v>32802182.489999998</v>
      </c>
      <c r="F38" s="60">
        <v>6.2669982708504546E-2</v>
      </c>
      <c r="G38" s="51"/>
      <c r="H38" s="51"/>
    </row>
    <row r="39" spans="1:8" s="3" customFormat="1" ht="37.5" customHeight="1" thickBot="1" x14ac:dyDescent="0.3">
      <c r="A39" s="50"/>
      <c r="B39" s="94" t="s">
        <v>40</v>
      </c>
      <c r="C39" s="95" t="e">
        <f>#REF!+#REF!+#REF!</f>
        <v>#REF!</v>
      </c>
      <c r="D39" s="23">
        <v>2421727191.21</v>
      </c>
      <c r="E39" s="96">
        <v>324043684.50999999</v>
      </c>
      <c r="F39" s="97">
        <v>0.13380684896554912</v>
      </c>
      <c r="G39" s="51"/>
      <c r="H39" s="51"/>
    </row>
    <row r="40" spans="1:8" s="12" customFormat="1" ht="41.25" customHeight="1" thickBot="1" x14ac:dyDescent="0.3">
      <c r="A40" s="72">
        <v>6</v>
      </c>
      <c r="B40" s="33" t="s">
        <v>41</v>
      </c>
      <c r="C40" s="98" t="e">
        <f>C41+C42+C43+C44+C45+C47</f>
        <v>#REF!</v>
      </c>
      <c r="D40" s="74">
        <v>1050441514.3299999</v>
      </c>
      <c r="E40" s="75">
        <v>262205800.77999997</v>
      </c>
      <c r="F40" s="76">
        <v>0.24961484975890535</v>
      </c>
      <c r="G40" s="51"/>
      <c r="H40" s="51"/>
    </row>
    <row r="41" spans="1:8" s="19" customFormat="1" ht="23.25" customHeight="1" x14ac:dyDescent="0.25">
      <c r="A41" s="77"/>
      <c r="B41" s="45" t="s">
        <v>42</v>
      </c>
      <c r="C41" s="99" t="e">
        <f>#REF!+#REF!+#REF!+#REF!+#REF!+#REF!</f>
        <v>#REF!</v>
      </c>
      <c r="D41" s="40">
        <v>807180960.00999999</v>
      </c>
      <c r="E41" s="41">
        <v>217769169.33999997</v>
      </c>
      <c r="F41" s="49">
        <v>0.26978977469600135</v>
      </c>
      <c r="G41" s="51"/>
      <c r="H41" s="51"/>
    </row>
    <row r="42" spans="1:8" s="43" customFormat="1" ht="37.5" customHeight="1" x14ac:dyDescent="0.25">
      <c r="A42" s="86"/>
      <c r="B42" s="45" t="s">
        <v>43</v>
      </c>
      <c r="C42" s="100" t="e">
        <f>#REF!+#REF!</f>
        <v>#REF!</v>
      </c>
      <c r="D42" s="47">
        <v>73564574.900000006</v>
      </c>
      <c r="E42" s="48">
        <v>21146924.079999998</v>
      </c>
      <c r="F42" s="49">
        <v>0.28746069842374627</v>
      </c>
      <c r="G42" s="51"/>
      <c r="H42" s="51"/>
    </row>
    <row r="43" spans="1:8" s="43" customFormat="1" ht="38.25" customHeight="1" x14ac:dyDescent="0.25">
      <c r="A43" s="14"/>
      <c r="B43" s="45" t="s">
        <v>44</v>
      </c>
      <c r="C43" s="100" t="e">
        <f>#REF!+#REF!+#REF!+#REF!</f>
        <v>#REF!</v>
      </c>
      <c r="D43" s="47">
        <v>2782560</v>
      </c>
      <c r="E43" s="48">
        <v>244700</v>
      </c>
      <c r="F43" s="49">
        <v>8.7940601460525555E-2</v>
      </c>
      <c r="G43" s="51"/>
      <c r="H43" s="51"/>
    </row>
    <row r="44" spans="1:8" s="43" customFormat="1" ht="30" customHeight="1" x14ac:dyDescent="0.25">
      <c r="A44" s="14"/>
      <c r="B44" s="45" t="s">
        <v>45</v>
      </c>
      <c r="C44" s="100" t="e">
        <f>#REF!</f>
        <v>#REF!</v>
      </c>
      <c r="D44" s="47">
        <v>11942415</v>
      </c>
      <c r="E44" s="48">
        <v>3847078</v>
      </c>
      <c r="F44" s="49">
        <v>0.32213568193702863</v>
      </c>
      <c r="G44" s="51"/>
      <c r="H44" s="51"/>
    </row>
    <row r="45" spans="1:8" s="43" customFormat="1" ht="39.75" customHeight="1" x14ac:dyDescent="0.25">
      <c r="A45" s="86"/>
      <c r="B45" s="45" t="s">
        <v>46</v>
      </c>
      <c r="C45" s="100" t="e">
        <f>#REF!</f>
        <v>#REF!</v>
      </c>
      <c r="D45" s="47">
        <v>14223314.26</v>
      </c>
      <c r="E45" s="48">
        <v>4145891.09</v>
      </c>
      <c r="F45" s="49">
        <v>0.2914855858637268</v>
      </c>
      <c r="G45" s="51"/>
      <c r="H45" s="51"/>
    </row>
    <row r="46" spans="1:8" s="4" customFormat="1" ht="20.25" customHeight="1" x14ac:dyDescent="0.25">
      <c r="A46" s="50"/>
      <c r="B46" s="45" t="s">
        <v>47</v>
      </c>
      <c r="C46" s="101"/>
      <c r="D46" s="47">
        <v>7500000</v>
      </c>
      <c r="E46" s="102">
        <v>0</v>
      </c>
      <c r="F46" s="103">
        <v>0</v>
      </c>
      <c r="G46" s="51"/>
      <c r="H46" s="51"/>
    </row>
    <row r="47" spans="1:8" s="43" customFormat="1" ht="21" customHeight="1" thickBot="1" x14ac:dyDescent="0.3">
      <c r="A47" s="14"/>
      <c r="B47" s="45" t="s">
        <v>48</v>
      </c>
      <c r="C47" s="100" t="e">
        <f>#REF!+#REF!</f>
        <v>#REF!</v>
      </c>
      <c r="D47" s="47">
        <v>133247690.16</v>
      </c>
      <c r="E47" s="48">
        <v>15052038.27</v>
      </c>
      <c r="F47" s="49">
        <v>0.11296284574934053</v>
      </c>
      <c r="G47" s="51"/>
      <c r="H47" s="51"/>
    </row>
    <row r="48" spans="1:8" s="52" customFormat="1" ht="65.25" customHeight="1" thickBot="1" x14ac:dyDescent="0.3">
      <c r="A48" s="6">
        <v>7</v>
      </c>
      <c r="B48" s="7" t="s">
        <v>49</v>
      </c>
      <c r="C48" s="104" t="e">
        <f>C49+C50</f>
        <v>#REF!</v>
      </c>
      <c r="D48" s="9">
        <v>2547900</v>
      </c>
      <c r="E48" s="10">
        <v>388500</v>
      </c>
      <c r="F48" s="11">
        <v>0.15247851171553042</v>
      </c>
      <c r="G48" s="51"/>
      <c r="H48" s="51"/>
    </row>
    <row r="49" spans="1:8" s="43" customFormat="1" ht="52.5" customHeight="1" x14ac:dyDescent="0.25">
      <c r="A49" s="105"/>
      <c r="B49" s="106" t="s">
        <v>50</v>
      </c>
      <c r="C49" s="107" t="e">
        <f>#REF!</f>
        <v>#REF!</v>
      </c>
      <c r="D49" s="24">
        <v>30000</v>
      </c>
      <c r="E49" s="24">
        <v>0</v>
      </c>
      <c r="F49" s="85">
        <v>0</v>
      </c>
      <c r="G49" s="51"/>
      <c r="H49" s="51"/>
    </row>
    <row r="50" spans="1:8" s="43" customFormat="1" ht="35.25" customHeight="1" thickBot="1" x14ac:dyDescent="0.3">
      <c r="A50" s="14"/>
      <c r="B50" s="94" t="s">
        <v>51</v>
      </c>
      <c r="C50" s="108" t="e">
        <f>#REF!</f>
        <v>#REF!</v>
      </c>
      <c r="D50" s="109">
        <v>2517900</v>
      </c>
      <c r="E50" s="59">
        <v>388500</v>
      </c>
      <c r="F50" s="60">
        <v>0.15429524603836531</v>
      </c>
      <c r="G50" s="51"/>
      <c r="H50" s="51"/>
    </row>
    <row r="51" spans="1:8" s="52" customFormat="1" ht="40.5" customHeight="1" thickBot="1" x14ac:dyDescent="0.3">
      <c r="A51" s="72">
        <v>8</v>
      </c>
      <c r="B51" s="33" t="s">
        <v>52</v>
      </c>
      <c r="C51" s="34" t="e">
        <f>C52+C53+C54+C58+C59+C60+C56</f>
        <v>#REF!</v>
      </c>
      <c r="D51" s="110">
        <v>2803416106.4899998</v>
      </c>
      <c r="E51" s="110">
        <v>213484579.00999999</v>
      </c>
      <c r="F51" s="111">
        <v>7.6151584674061135E-2</v>
      </c>
      <c r="G51" s="51"/>
      <c r="H51" s="51"/>
    </row>
    <row r="52" spans="1:8" s="43" customFormat="1" ht="40.5" customHeight="1" x14ac:dyDescent="0.25">
      <c r="A52" s="77"/>
      <c r="B52" s="45" t="s">
        <v>53</v>
      </c>
      <c r="C52" s="40" t="e">
        <f>#REF!+#REF!+#REF!+#REF!+#REF!+#REF!</f>
        <v>#REF!</v>
      </c>
      <c r="D52" s="112">
        <v>106535975.07999998</v>
      </c>
      <c r="E52" s="113">
        <v>31395862.569999997</v>
      </c>
      <c r="F52" s="114">
        <v>0.29469728461605782</v>
      </c>
      <c r="G52" s="51"/>
      <c r="H52" s="51"/>
    </row>
    <row r="53" spans="1:8" s="43" customFormat="1" ht="47.25" customHeight="1" x14ac:dyDescent="0.25">
      <c r="A53" s="14"/>
      <c r="B53" s="45" t="s">
        <v>54</v>
      </c>
      <c r="C53" s="47" t="e">
        <f>#REF!+#REF!</f>
        <v>#REF!</v>
      </c>
      <c r="D53" s="47">
        <v>102341908.31999999</v>
      </c>
      <c r="E53" s="48">
        <v>16736136.08</v>
      </c>
      <c r="F53" s="49">
        <v>0.16353160063881053</v>
      </c>
      <c r="G53" s="51"/>
      <c r="H53" s="51"/>
    </row>
    <row r="54" spans="1:8" s="4" customFormat="1" ht="23.25" customHeight="1" x14ac:dyDescent="0.25">
      <c r="A54" s="50"/>
      <c r="B54" s="45" t="s">
        <v>55</v>
      </c>
      <c r="C54" s="47" t="e">
        <f>#REF!</f>
        <v>#REF!</v>
      </c>
      <c r="D54" s="47">
        <v>11780000</v>
      </c>
      <c r="E54" s="48">
        <v>0</v>
      </c>
      <c r="F54" s="49">
        <v>0</v>
      </c>
      <c r="G54" s="51"/>
      <c r="H54" s="51"/>
    </row>
    <row r="55" spans="1:8" s="4" customFormat="1" ht="39.75" customHeight="1" x14ac:dyDescent="0.25">
      <c r="A55" s="50"/>
      <c r="B55" s="45" t="s">
        <v>56</v>
      </c>
      <c r="C55" s="115"/>
      <c r="D55" s="47">
        <v>32377966</v>
      </c>
      <c r="E55" s="48">
        <v>7151536.0800000001</v>
      </c>
      <c r="F55" s="49">
        <v>0.22087663196631932</v>
      </c>
      <c r="G55" s="51"/>
      <c r="H55" s="51"/>
    </row>
    <row r="56" spans="1:8" s="43" customFormat="1" ht="25.5" customHeight="1" thickBot="1" x14ac:dyDescent="0.3">
      <c r="A56" s="14"/>
      <c r="B56" s="45" t="s">
        <v>57</v>
      </c>
      <c r="C56" s="47" t="e">
        <f>#REF!</f>
        <v>#REF!</v>
      </c>
      <c r="D56" s="47">
        <v>14617287.350000001</v>
      </c>
      <c r="E56" s="48">
        <v>0</v>
      </c>
      <c r="F56" s="49">
        <v>0</v>
      </c>
      <c r="G56" s="51"/>
      <c r="H56" s="51"/>
    </row>
    <row r="57" spans="1:8" s="4" customFormat="1" ht="42" customHeight="1" thickBot="1" x14ac:dyDescent="0.3">
      <c r="A57" s="50"/>
      <c r="B57" s="78" t="s">
        <v>58</v>
      </c>
      <c r="C57" s="116"/>
      <c r="D57" s="81">
        <v>1540583463.1600001</v>
      </c>
      <c r="E57" s="117">
        <v>0</v>
      </c>
      <c r="F57" s="118">
        <v>0</v>
      </c>
      <c r="G57" s="51"/>
      <c r="H57" s="51"/>
    </row>
    <row r="58" spans="1:8" s="4" customFormat="1" ht="28.5" customHeight="1" thickBot="1" x14ac:dyDescent="0.3">
      <c r="A58" s="50"/>
      <c r="B58" s="119" t="s">
        <v>59</v>
      </c>
      <c r="C58" s="120" t="e">
        <f>#REF!+#REF!+#REF!</f>
        <v>#REF!</v>
      </c>
      <c r="D58" s="121">
        <v>249287829.56</v>
      </c>
      <c r="E58" s="122">
        <v>48342503.670000002</v>
      </c>
      <c r="F58" s="123">
        <v>0.19392243799196243</v>
      </c>
      <c r="G58" s="51"/>
      <c r="H58" s="51"/>
    </row>
    <row r="59" spans="1:8" s="4" customFormat="1" ht="27" customHeight="1" thickBot="1" x14ac:dyDescent="0.3">
      <c r="A59" s="50"/>
      <c r="B59" s="78" t="s">
        <v>60</v>
      </c>
      <c r="C59" s="79" t="e">
        <f>#REF!+#REF!</f>
        <v>#REF!</v>
      </c>
      <c r="D59" s="80">
        <v>255346719.66999999</v>
      </c>
      <c r="E59" s="81">
        <v>33887519.620000005</v>
      </c>
      <c r="F59" s="82">
        <v>0.13271178757962857</v>
      </c>
      <c r="G59" s="51"/>
      <c r="H59" s="51"/>
    </row>
    <row r="60" spans="1:8" s="4" customFormat="1" ht="26.25" customHeight="1" thickBot="1" x14ac:dyDescent="0.3">
      <c r="A60" s="50"/>
      <c r="B60" s="119" t="s">
        <v>61</v>
      </c>
      <c r="C60" s="120" t="e">
        <f>#REF!</f>
        <v>#REF!</v>
      </c>
      <c r="D60" s="121">
        <v>490544957.35000002</v>
      </c>
      <c r="E60" s="122">
        <v>75971020.989999995</v>
      </c>
      <c r="F60" s="123">
        <v>0.15487065935894487</v>
      </c>
      <c r="G60" s="51"/>
      <c r="H60" s="51"/>
    </row>
    <row r="61" spans="1:8" s="125" customFormat="1" ht="35.25" customHeight="1" thickBot="1" x14ac:dyDescent="0.3">
      <c r="A61" s="6">
        <v>9</v>
      </c>
      <c r="B61" s="124" t="s">
        <v>62</v>
      </c>
      <c r="C61" s="8" t="e">
        <f t="shared" ref="C61" si="0">C62</f>
        <v>#REF!</v>
      </c>
      <c r="D61" s="9">
        <v>61579873.369999997</v>
      </c>
      <c r="E61" s="10">
        <v>17116277.030000001</v>
      </c>
      <c r="F61" s="11">
        <v>0.27795245578303795</v>
      </c>
      <c r="G61" s="51"/>
      <c r="H61" s="51"/>
    </row>
    <row r="62" spans="1:8" s="43" customFormat="1" ht="43.5" customHeight="1" thickBot="1" x14ac:dyDescent="0.3">
      <c r="A62" s="14"/>
      <c r="B62" s="106" t="s">
        <v>63</v>
      </c>
      <c r="C62" s="126" t="e">
        <f>#REF!+#REF!+#REF!+#REF!</f>
        <v>#REF!</v>
      </c>
      <c r="D62" s="109">
        <v>61579873.369999997</v>
      </c>
      <c r="E62" s="24">
        <v>17116277.030000001</v>
      </c>
      <c r="F62" s="85">
        <v>0.27795245578303795</v>
      </c>
      <c r="G62" s="51"/>
      <c r="H62" s="51"/>
    </row>
    <row r="63" spans="1:8" s="125" customFormat="1" ht="36" customHeight="1" thickBot="1" x14ac:dyDescent="0.3">
      <c r="A63" s="72">
        <v>10</v>
      </c>
      <c r="B63" s="33" t="s">
        <v>64</v>
      </c>
      <c r="C63" s="34" t="e">
        <f>C64+C65</f>
        <v>#REF!</v>
      </c>
      <c r="D63" s="35">
        <v>138047759.91</v>
      </c>
      <c r="E63" s="36">
        <v>1428582.87</v>
      </c>
      <c r="F63" s="37">
        <v>1.0348468319452356E-2</v>
      </c>
      <c r="G63" s="51"/>
      <c r="H63" s="51"/>
    </row>
    <row r="64" spans="1:8" s="128" customFormat="1" ht="36" customHeight="1" x14ac:dyDescent="0.25">
      <c r="A64" s="77"/>
      <c r="B64" s="127" t="s">
        <v>65</v>
      </c>
      <c r="C64" s="39" t="e">
        <f>#REF!</f>
        <v>#REF!</v>
      </c>
      <c r="D64" s="40">
        <v>2604541.87</v>
      </c>
      <c r="E64" s="41">
        <v>1428582.87</v>
      </c>
      <c r="F64" s="42">
        <v>0.54849679571478727</v>
      </c>
      <c r="G64" s="51"/>
      <c r="H64" s="51"/>
    </row>
    <row r="65" spans="1:8" s="128" customFormat="1" ht="36" customHeight="1" thickBot="1" x14ac:dyDescent="0.3">
      <c r="A65" s="129"/>
      <c r="B65" s="45" t="s">
        <v>66</v>
      </c>
      <c r="C65" s="46" t="e">
        <f>#REF!</f>
        <v>#REF!</v>
      </c>
      <c r="D65" s="47">
        <v>135443218.03999999</v>
      </c>
      <c r="E65" s="48">
        <v>0</v>
      </c>
      <c r="F65" s="49">
        <v>0</v>
      </c>
      <c r="G65" s="51"/>
      <c r="H65" s="51"/>
    </row>
    <row r="66" spans="1:8" s="130" customFormat="1" ht="36" customHeight="1" thickBot="1" x14ac:dyDescent="0.3">
      <c r="A66" s="6">
        <v>11</v>
      </c>
      <c r="B66" s="7" t="s">
        <v>67</v>
      </c>
      <c r="C66" s="8" t="e">
        <f>C67+C68+C69+C70+C71</f>
        <v>#REF!</v>
      </c>
      <c r="D66" s="9">
        <v>139366414.94</v>
      </c>
      <c r="E66" s="10">
        <v>39869936.970000006</v>
      </c>
      <c r="F66" s="11">
        <v>0.28607994965763311</v>
      </c>
      <c r="G66" s="51"/>
      <c r="H66" s="51"/>
    </row>
    <row r="67" spans="1:8" s="43" customFormat="1" ht="36" customHeight="1" x14ac:dyDescent="0.25">
      <c r="A67" s="14"/>
      <c r="B67" s="106" t="s">
        <v>68</v>
      </c>
      <c r="C67" s="126" t="e">
        <f>#REF!+#REF!</f>
        <v>#REF!</v>
      </c>
      <c r="D67" s="109">
        <v>19405834.440000001</v>
      </c>
      <c r="E67" s="24">
        <v>5407723.9199999999</v>
      </c>
      <c r="F67" s="85">
        <v>0.2786648487968858</v>
      </c>
      <c r="G67" s="51"/>
      <c r="H67" s="51"/>
    </row>
    <row r="68" spans="1:8" s="43" customFormat="1" ht="39" customHeight="1" x14ac:dyDescent="0.25">
      <c r="A68" s="86"/>
      <c r="B68" s="106" t="s">
        <v>69</v>
      </c>
      <c r="C68" s="126" t="e">
        <f>#REF!+#REF!</f>
        <v>#REF!</v>
      </c>
      <c r="D68" s="109">
        <v>300000</v>
      </c>
      <c r="E68" s="59">
        <v>44705</v>
      </c>
      <c r="F68" s="60">
        <v>0.14901666666666666</v>
      </c>
      <c r="G68" s="51"/>
      <c r="H68" s="51"/>
    </row>
    <row r="69" spans="1:8" s="43" customFormat="1" ht="45" customHeight="1" x14ac:dyDescent="0.25">
      <c r="A69" s="86"/>
      <c r="B69" s="106" t="s">
        <v>21</v>
      </c>
      <c r="C69" s="126" t="e">
        <f>#REF!+#REF!+#REF!+#REF!</f>
        <v>#REF!</v>
      </c>
      <c r="D69" s="109">
        <v>117601300</v>
      </c>
      <c r="E69" s="59">
        <v>33725129.050000004</v>
      </c>
      <c r="F69" s="60">
        <v>0.28677513811496985</v>
      </c>
      <c r="G69" s="51"/>
      <c r="H69" s="51"/>
    </row>
    <row r="70" spans="1:8" s="43" customFormat="1" ht="44.25" customHeight="1" x14ac:dyDescent="0.25">
      <c r="A70" s="86"/>
      <c r="B70" s="28" t="s">
        <v>70</v>
      </c>
      <c r="C70" s="84" t="e">
        <f>#REF!</f>
        <v>#REF!</v>
      </c>
      <c r="D70" s="55">
        <v>225000</v>
      </c>
      <c r="E70" s="30">
        <v>185000</v>
      </c>
      <c r="F70" s="131">
        <v>0.82222222222222219</v>
      </c>
      <c r="G70" s="51"/>
      <c r="H70" s="51"/>
    </row>
    <row r="71" spans="1:8" s="43" customFormat="1" ht="25.5" customHeight="1" thickBot="1" x14ac:dyDescent="0.3">
      <c r="A71" s="86"/>
      <c r="B71" s="68" t="s">
        <v>71</v>
      </c>
      <c r="C71" s="132" t="e">
        <f>#REF!+#REF!</f>
        <v>#REF!</v>
      </c>
      <c r="D71" s="133">
        <v>1834280.5</v>
      </c>
      <c r="E71" s="70">
        <v>507379</v>
      </c>
      <c r="F71" s="71">
        <v>0.27660927540798697</v>
      </c>
      <c r="G71" s="51"/>
      <c r="H71" s="51"/>
    </row>
    <row r="72" spans="1:8" s="130" customFormat="1" ht="36" customHeight="1" thickBot="1" x14ac:dyDescent="0.3">
      <c r="A72" s="72">
        <v>12</v>
      </c>
      <c r="B72" s="33" t="s">
        <v>72</v>
      </c>
      <c r="C72" s="34" t="e">
        <f>C73+C74+C75+C76+#REF!+C78</f>
        <v>#REF!</v>
      </c>
      <c r="D72" s="35">
        <v>706987977.05999994</v>
      </c>
      <c r="E72" s="36">
        <v>197451247.91000003</v>
      </c>
      <c r="F72" s="37">
        <v>0.27928515663179793</v>
      </c>
      <c r="G72" s="51"/>
      <c r="H72" s="51"/>
    </row>
    <row r="73" spans="1:8" s="134" customFormat="1" ht="43.5" customHeight="1" x14ac:dyDescent="0.25">
      <c r="A73" s="77"/>
      <c r="B73" s="38" t="s">
        <v>73</v>
      </c>
      <c r="C73" s="99" t="e">
        <f>#REF!</f>
        <v>#REF!</v>
      </c>
      <c r="D73" s="112">
        <v>8710841</v>
      </c>
      <c r="E73" s="113">
        <v>2412042.2400000002</v>
      </c>
      <c r="F73" s="114">
        <v>0.27690119013766873</v>
      </c>
      <c r="G73" s="51"/>
      <c r="H73" s="51"/>
    </row>
    <row r="74" spans="1:8" s="134" customFormat="1" ht="32.25" customHeight="1" x14ac:dyDescent="0.25">
      <c r="A74" s="135"/>
      <c r="B74" s="45" t="s">
        <v>74</v>
      </c>
      <c r="C74" s="100" t="e">
        <f>#REF!+#REF!+#REF!</f>
        <v>#REF!</v>
      </c>
      <c r="D74" s="47">
        <v>106816381.17</v>
      </c>
      <c r="E74" s="48">
        <v>34215080.599999994</v>
      </c>
      <c r="F74" s="49">
        <v>0.32031679247348904</v>
      </c>
      <c r="G74" s="51"/>
      <c r="H74" s="51"/>
    </row>
    <row r="75" spans="1:8" s="134" customFormat="1" ht="37.5" customHeight="1" x14ac:dyDescent="0.25">
      <c r="A75" s="135"/>
      <c r="B75" s="45" t="s">
        <v>75</v>
      </c>
      <c r="C75" s="100" t="e">
        <f>#REF!+#REF!+#REF!</f>
        <v>#REF!</v>
      </c>
      <c r="D75" s="47">
        <v>277354206.13</v>
      </c>
      <c r="E75" s="48">
        <v>75768247.840000004</v>
      </c>
      <c r="F75" s="49">
        <v>0.27318225635448379</v>
      </c>
      <c r="G75" s="51"/>
      <c r="H75" s="51"/>
    </row>
    <row r="76" spans="1:8" s="134" customFormat="1" ht="27" customHeight="1" x14ac:dyDescent="0.25">
      <c r="A76" s="135"/>
      <c r="B76" s="45" t="s">
        <v>76</v>
      </c>
      <c r="C76" s="100" t="e">
        <f>#REF!</f>
        <v>#REF!</v>
      </c>
      <c r="D76" s="136">
        <v>558000</v>
      </c>
      <c r="E76" s="48">
        <v>0</v>
      </c>
      <c r="F76" s="49">
        <v>0</v>
      </c>
      <c r="G76" s="51"/>
      <c r="H76" s="51"/>
    </row>
    <row r="77" spans="1:8" s="1" customFormat="1" ht="30.75" customHeight="1" x14ac:dyDescent="0.25">
      <c r="A77" s="50"/>
      <c r="B77" s="45" t="s">
        <v>77</v>
      </c>
      <c r="C77" s="137"/>
      <c r="D77" s="136">
        <v>15633145.550000001</v>
      </c>
      <c r="E77" s="48">
        <v>13583256.710000001</v>
      </c>
      <c r="F77" s="49">
        <v>0.86887547144982602</v>
      </c>
      <c r="G77" s="51"/>
      <c r="H77" s="51"/>
    </row>
    <row r="78" spans="1:8" s="134" customFormat="1" ht="23.25" customHeight="1" thickBot="1" x14ac:dyDescent="0.3">
      <c r="A78" s="135"/>
      <c r="B78" s="119" t="s">
        <v>78</v>
      </c>
      <c r="C78" s="99" t="e">
        <f>#REF!+#REF!</f>
        <v>#REF!</v>
      </c>
      <c r="D78" s="121">
        <v>297915403.20999998</v>
      </c>
      <c r="E78" s="122">
        <v>71472620.519999996</v>
      </c>
      <c r="F78" s="123">
        <v>0.23990911429852818</v>
      </c>
      <c r="G78" s="51"/>
      <c r="H78" s="51"/>
    </row>
    <row r="79" spans="1:8" s="52" customFormat="1" ht="41.25" customHeight="1" thickBot="1" x14ac:dyDescent="0.3">
      <c r="A79" s="6">
        <v>13</v>
      </c>
      <c r="B79" s="7" t="s">
        <v>79</v>
      </c>
      <c r="C79" s="8" t="e">
        <f>C80</f>
        <v>#REF!</v>
      </c>
      <c r="D79" s="9">
        <v>84158706.439999998</v>
      </c>
      <c r="E79" s="10">
        <v>20573209.129999999</v>
      </c>
      <c r="F79" s="11">
        <v>0.24445728790600454</v>
      </c>
      <c r="G79" s="51"/>
      <c r="H79" s="51"/>
    </row>
    <row r="80" spans="1:8" s="128" customFormat="1" ht="52.5" customHeight="1" thickBot="1" x14ac:dyDescent="0.3">
      <c r="A80" s="14"/>
      <c r="B80" s="106" t="s">
        <v>80</v>
      </c>
      <c r="C80" s="126" t="e">
        <f>#REF!+#REF!+#REF!+#REF!+#REF!+#REF!+#REF!</f>
        <v>#REF!</v>
      </c>
      <c r="D80" s="109">
        <v>84158706.439999998</v>
      </c>
      <c r="E80" s="24">
        <v>20573209.129999999</v>
      </c>
      <c r="F80" s="85">
        <v>0.24445728790600454</v>
      </c>
      <c r="G80" s="51"/>
      <c r="H80" s="51"/>
    </row>
    <row r="81" spans="1:8" s="130" customFormat="1" ht="21" customHeight="1" thickBot="1" x14ac:dyDescent="0.3">
      <c r="A81" s="138"/>
      <c r="B81" s="139" t="s">
        <v>81</v>
      </c>
      <c r="C81" s="140" t="e">
        <f>C6+C10+C15+C25+C28+C40+C48+C51+C61+C63+C66+C72+C79</f>
        <v>#REF!</v>
      </c>
      <c r="D81" s="141">
        <v>19750915305.379997</v>
      </c>
      <c r="E81" s="142">
        <v>4294130453.0699997</v>
      </c>
      <c r="F81" s="143">
        <v>0.21741425076640938</v>
      </c>
      <c r="G81" s="51"/>
      <c r="H81" s="144"/>
    </row>
    <row r="83" spans="1:8" ht="16.5" customHeight="1" x14ac:dyDescent="0.25">
      <c r="G83" s="147"/>
    </row>
    <row r="84" spans="1:8" x14ac:dyDescent="0.25">
      <c r="B84" s="149" t="s">
        <v>82</v>
      </c>
      <c r="C84" s="150">
        <v>15119006440.620001</v>
      </c>
      <c r="D84" s="150">
        <v>19878881533.169998</v>
      </c>
      <c r="E84" s="150">
        <v>4330246289.0500002</v>
      </c>
      <c r="F84" s="88">
        <v>0.21783148522840837</v>
      </c>
    </row>
    <row r="85" spans="1:8" x14ac:dyDescent="0.25">
      <c r="B85" s="146" t="s">
        <v>83</v>
      </c>
      <c r="C85" s="151" t="e">
        <f>C81/C84</f>
        <v>#REF!</v>
      </c>
      <c r="D85" s="151">
        <v>0.9935627048445117</v>
      </c>
      <c r="E85" s="151">
        <v>0.99165963467913421</v>
      </c>
      <c r="F85" s="151"/>
    </row>
    <row r="89" spans="1:8" s="52" customFormat="1" ht="17.25" customHeight="1" x14ac:dyDescent="0.25">
      <c r="A89" s="159" t="s">
        <v>84</v>
      </c>
      <c r="B89" s="159"/>
      <c r="E89" s="160" t="s">
        <v>85</v>
      </c>
      <c r="F89" s="160"/>
      <c r="G89" s="152"/>
    </row>
    <row r="90" spans="1:8" ht="16.5" customHeight="1" x14ac:dyDescent="0.25">
      <c r="A90" s="159"/>
      <c r="B90" s="159"/>
      <c r="C90" s="53"/>
      <c r="D90" s="53"/>
      <c r="E90" s="53"/>
      <c r="F90" s="53"/>
      <c r="G90" s="52"/>
    </row>
    <row r="91" spans="1:8" x14ac:dyDescent="0.25">
      <c r="B91" s="153"/>
      <c r="C91" s="154"/>
      <c r="D91" s="154"/>
      <c r="E91" s="154"/>
      <c r="F91" s="154"/>
    </row>
    <row r="92" spans="1:8" x14ac:dyDescent="0.25">
      <c r="B92" s="153"/>
      <c r="C92" s="155">
        <v>15119006440.620001</v>
      </c>
      <c r="D92" s="156"/>
      <c r="E92" s="156"/>
      <c r="F92" s="155"/>
    </row>
    <row r="93" spans="1:8" x14ac:dyDescent="0.25">
      <c r="B93" s="153"/>
      <c r="C93" s="157">
        <v>114293914.54000001</v>
      </c>
      <c r="D93" s="158"/>
      <c r="E93" s="158"/>
      <c r="F93" s="157"/>
    </row>
    <row r="94" spans="1:8" x14ac:dyDescent="0.25">
      <c r="B94" s="153"/>
      <c r="C94" s="157">
        <f>C92-C93</f>
        <v>15004712526.08</v>
      </c>
      <c r="D94" s="156"/>
      <c r="E94" s="156"/>
      <c r="F94" s="157"/>
    </row>
    <row r="95" spans="1:8" x14ac:dyDescent="0.25">
      <c r="B95" s="153"/>
      <c r="C95" s="154" t="e">
        <f>C94-C81</f>
        <v>#REF!</v>
      </c>
      <c r="D95" s="154"/>
      <c r="E95" s="154"/>
      <c r="F95" s="154"/>
    </row>
    <row r="106" spans="1:2" s="147" customFormat="1" x14ac:dyDescent="0.25">
      <c r="A106" s="145"/>
      <c r="B106" s="146"/>
    </row>
    <row r="107" spans="1:2" s="147" customFormat="1" x14ac:dyDescent="0.25">
      <c r="A107" s="145"/>
      <c r="B107" s="146"/>
    </row>
    <row r="108" spans="1:2" s="147" customFormat="1" x14ac:dyDescent="0.25">
      <c r="A108" s="145"/>
      <c r="B108" s="146"/>
    </row>
    <row r="109" spans="1:2" s="147" customFormat="1" x14ac:dyDescent="0.25">
      <c r="A109" s="145"/>
      <c r="B109" s="146"/>
    </row>
    <row r="110" spans="1:2" s="147" customFormat="1" x14ac:dyDescent="0.25">
      <c r="A110" s="145"/>
      <c r="B110" s="146"/>
    </row>
    <row r="111" spans="1:2" s="147" customFormat="1" x14ac:dyDescent="0.25">
      <c r="A111" s="145"/>
      <c r="B111" s="146"/>
    </row>
    <row r="112" spans="1:2" s="147" customFormat="1" x14ac:dyDescent="0.25">
      <c r="A112" s="145"/>
      <c r="B112" s="146"/>
    </row>
    <row r="113" spans="1:2" s="147" customFormat="1" x14ac:dyDescent="0.25">
      <c r="A113" s="145"/>
      <c r="B113" s="146"/>
    </row>
    <row r="114" spans="1:2" s="147" customFormat="1" x14ac:dyDescent="0.25">
      <c r="A114" s="145"/>
      <c r="B114" s="146"/>
    </row>
    <row r="115" spans="1:2" s="147" customFormat="1" x14ac:dyDescent="0.25">
      <c r="A115" s="145"/>
      <c r="B115" s="146"/>
    </row>
  </sheetData>
  <mergeCells count="9">
    <mergeCell ref="A89:B90"/>
    <mergeCell ref="E89:F89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7" sqref="E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01.05.24 КЭ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2024-06-17T11:21:57Z</dcterms:created>
  <dcterms:modified xsi:type="dcterms:W3CDTF">2024-06-17T11:25:31Z</dcterms:modified>
</cp:coreProperties>
</file>