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П ПБДД 2023 г\Пост 2893-п от 20.07.23\"/>
    </mc:Choice>
  </mc:AlternateContent>
  <bookViews>
    <workbookView xWindow="480" yWindow="60" windowWidth="14235" windowHeight="8700" tabRatio="284"/>
  </bookViews>
  <sheets>
    <sheet name="2023" sheetId="1" r:id="rId1"/>
  </sheets>
  <definedNames>
    <definedName name="_xlnm.Print_Area" localSheetId="0">'2023'!$A$1:$L$97</definedName>
  </definedNames>
  <calcPr calcId="162913"/>
</workbook>
</file>

<file path=xl/calcChain.xml><?xml version="1.0" encoding="utf-8"?>
<calcChain xmlns="http://schemas.openxmlformats.org/spreadsheetml/2006/main">
  <c r="H77" i="1" l="1"/>
  <c r="H55" i="1" l="1"/>
  <c r="H54" i="1" s="1"/>
  <c r="H56" i="1"/>
  <c r="J55" i="1" l="1"/>
  <c r="J54" i="1" s="1"/>
  <c r="I55" i="1"/>
  <c r="I54" i="1" s="1"/>
  <c r="J48" i="1" l="1"/>
  <c r="I48" i="1"/>
  <c r="H48" i="1"/>
  <c r="H45" i="1"/>
  <c r="J45" i="1"/>
  <c r="I45" i="1"/>
  <c r="J59" i="1"/>
  <c r="H59" i="1"/>
  <c r="J67" i="1"/>
  <c r="I67" i="1"/>
  <c r="H67" i="1"/>
  <c r="J36" i="1" l="1"/>
  <c r="J35" i="1" s="1"/>
  <c r="I36" i="1"/>
  <c r="I35" i="1" s="1"/>
  <c r="H35" i="1"/>
  <c r="J40" i="1"/>
  <c r="I40" i="1"/>
  <c r="H40" i="1"/>
  <c r="I64" i="1"/>
  <c r="I59" i="1" s="1"/>
  <c r="I77" i="1"/>
  <c r="I62" i="1" l="1"/>
  <c r="I60" i="1"/>
  <c r="I58" i="1" l="1"/>
  <c r="J83" i="1"/>
  <c r="I83" i="1"/>
  <c r="H83" i="1"/>
  <c r="H74" i="1"/>
  <c r="J75" i="1"/>
  <c r="I75" i="1"/>
  <c r="H75" i="1"/>
  <c r="J82" i="1" l="1"/>
  <c r="I82" i="1"/>
  <c r="H82" i="1"/>
  <c r="H60" i="1" l="1"/>
  <c r="J69" i="1"/>
  <c r="I69" i="1"/>
  <c r="H69" i="1"/>
  <c r="J34" i="1" l="1"/>
  <c r="J30" i="1" s="1"/>
  <c r="J20" i="1" s="1"/>
  <c r="I34" i="1"/>
  <c r="I30" i="1" s="1"/>
  <c r="I20" i="1" s="1"/>
  <c r="H30" i="1"/>
  <c r="H29" i="1" l="1"/>
  <c r="H20" i="1"/>
  <c r="H62" i="1" l="1"/>
  <c r="H58" i="1" s="1"/>
  <c r="J62" i="1"/>
  <c r="I74" i="1"/>
  <c r="J74" i="1"/>
  <c r="H47" i="1"/>
  <c r="J60" i="1"/>
  <c r="H19" i="1"/>
  <c r="H13" i="1" s="1"/>
  <c r="H14" i="1"/>
  <c r="I19" i="1"/>
  <c r="I46" i="1"/>
  <c r="I47" i="1"/>
  <c r="J19" i="1"/>
  <c r="J13" i="1" s="1"/>
  <c r="J46" i="1"/>
  <c r="J47" i="1"/>
  <c r="I63" i="1"/>
  <c r="J63" i="1"/>
  <c r="I50" i="1"/>
  <c r="J50" i="1"/>
  <c r="J42" i="1"/>
  <c r="I42" i="1"/>
  <c r="H42" i="1"/>
  <c r="I39" i="1"/>
  <c r="J39" i="1"/>
  <c r="H39" i="1"/>
  <c r="I37" i="1"/>
  <c r="J37" i="1"/>
  <c r="H37" i="1"/>
  <c r="I33" i="1"/>
  <c r="J33" i="1"/>
  <c r="I25" i="1"/>
  <c r="J25" i="1"/>
  <c r="H25" i="1"/>
  <c r="H44" i="1" l="1"/>
  <c r="H15" i="1"/>
  <c r="H16" i="1" s="1"/>
  <c r="I13" i="1"/>
  <c r="J15" i="1"/>
  <c r="I15" i="1"/>
  <c r="I14" i="1"/>
  <c r="J58" i="1"/>
  <c r="J14" i="1"/>
  <c r="H50" i="1"/>
  <c r="I44" i="1"/>
  <c r="H33" i="1"/>
  <c r="H63" i="1"/>
  <c r="J44" i="1"/>
  <c r="J29" i="1"/>
  <c r="I29" i="1"/>
  <c r="I18" i="1"/>
  <c r="H18" i="1"/>
  <c r="J18" i="1" l="1"/>
  <c r="J16" i="1"/>
  <c r="I16" i="1"/>
</calcChain>
</file>

<file path=xl/sharedStrings.xml><?xml version="1.0" encoding="utf-8"?>
<sst xmlns="http://schemas.openxmlformats.org/spreadsheetml/2006/main" count="371" uniqueCount="106">
  <si>
    <t>ИТОГО по программе</t>
  </si>
  <si>
    <t xml:space="preserve">коммунальному хозяйству                                                                                                        </t>
  </si>
  <si>
    <t xml:space="preserve"> Основные мероприятия муниципальной программы:</t>
  </si>
  <si>
    <t>План</t>
  </si>
  <si>
    <t xml:space="preserve">Муниципальная программа  города Брянска «Повышение безопасности дорожного движения в городе Брянске» </t>
  </si>
  <si>
    <t>ГРБС</t>
  </si>
  <si>
    <t>МП</t>
  </si>
  <si>
    <t>НР</t>
  </si>
  <si>
    <t>Код бюджетной классификации</t>
  </si>
  <si>
    <t>008</t>
  </si>
  <si>
    <t>02</t>
  </si>
  <si>
    <t>01</t>
  </si>
  <si>
    <t>S6160</t>
  </si>
  <si>
    <t>S6170</t>
  </si>
  <si>
    <t>Средства бюджета города Брянска (соф.)</t>
  </si>
  <si>
    <t xml:space="preserve">по жилищно-коммунальному хозяйству                                                                                                                  </t>
  </si>
  <si>
    <t>городской администрации</t>
  </si>
  <si>
    <t>F1</t>
  </si>
  <si>
    <t xml:space="preserve">реализации муниципальной  программы города Брянска «Повышение безопасности дорожного движения в городе Брянске» </t>
  </si>
  <si>
    <t>R1</t>
  </si>
  <si>
    <t>81610
S6170</t>
  </si>
  <si>
    <t>R2</t>
  </si>
  <si>
    <t>».</t>
  </si>
  <si>
    <t>2023 год</t>
  </si>
  <si>
    <t>5390F</t>
  </si>
  <si>
    <t>5393F</t>
  </si>
  <si>
    <t>№ п/п</t>
  </si>
  <si>
    <t>Муниципальная программа, подпрограмма, основное мероприятие (проект), направление расходов, мероприятие</t>
  </si>
  <si>
    <t>Структурный элемент</t>
  </si>
  <si>
    <t>Объем средств на реализацию, рублей</t>
  </si>
  <si>
    <t>2024 год</t>
  </si>
  <si>
    <t>Федеральный бюджет</t>
  </si>
  <si>
    <t>Областной бюджет</t>
  </si>
  <si>
    <t>1.</t>
  </si>
  <si>
    <t xml:space="preserve">Средства бюджета города Брянска </t>
  </si>
  <si>
    <t>1.1.</t>
  </si>
  <si>
    <t>Финансовое обеспечение дорожной деятельности за счет средств резервного фонда Правительства Российской Федерации</t>
  </si>
  <si>
    <t>Обеспечение сохранности автомобильных дорог местного значения и условий безопасности движения по ним</t>
  </si>
  <si>
    <t xml:space="preserve">Обеспечение транспортной безопасности дорожного движения </t>
  </si>
  <si>
    <t>Субсидии на приобретение спецтехники для муниципальных учреждений</t>
  </si>
  <si>
    <t>Содержание автодорог и искусственных сооружений в их составе, обеспечение условий безопасности дорожного движения</t>
  </si>
  <si>
    <t xml:space="preserve">Повышение безопасности дорожного движения  </t>
  </si>
  <si>
    <t xml:space="preserve">2.1. </t>
  </si>
  <si>
    <t>Бюджетные инвестиции в объекты  капитального строительства муниципальной собственности</t>
  </si>
  <si>
    <t xml:space="preserve">2.2. </t>
  </si>
  <si>
    <t xml:space="preserve">Развитие и совершенствование сети автомобильных дорог местного значения общего пользования </t>
  </si>
  <si>
    <t xml:space="preserve">2. </t>
  </si>
  <si>
    <t xml:space="preserve">4. </t>
  </si>
  <si>
    <t xml:space="preserve">5. 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</si>
  <si>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</si>
  <si>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>Связь с показателями  (индикаторами) основных мероприятий (проектов) (порядковый номер показателя)</t>
  </si>
  <si>
    <t xml:space="preserve">1.1.  </t>
  </si>
  <si>
    <t xml:space="preserve">1.1.1. </t>
  </si>
  <si>
    <t>1.1.2.</t>
  </si>
  <si>
    <t xml:space="preserve">1.2. </t>
  </si>
  <si>
    <t>3.</t>
  </si>
  <si>
    <t>4.1.</t>
  </si>
  <si>
    <t xml:space="preserve">4.2. </t>
  </si>
  <si>
    <t xml:space="preserve">6. </t>
  </si>
  <si>
    <t>Реализация инфраструктурных проектов на территории города Брянска</t>
  </si>
  <si>
    <t>03</t>
  </si>
  <si>
    <t>81610,
S6170</t>
  </si>
  <si>
    <t>к постановлению Брянской городской администрации</t>
  </si>
  <si>
    <t>1.1.3.</t>
  </si>
  <si>
    <t>и экономического анализа комитета</t>
  </si>
  <si>
    <t>11</t>
  </si>
  <si>
    <t>Капитальный ремонт и ремонт автодорог</t>
  </si>
  <si>
    <t>2025 год</t>
  </si>
  <si>
    <t xml:space="preserve">16260
</t>
  </si>
  <si>
    <t xml:space="preserve">1.1.3. </t>
  </si>
  <si>
    <t xml:space="preserve">53940
</t>
  </si>
  <si>
    <r>
      <t xml:space="preserve">Приведение в  нормативное состояние  автомобильных дорог и искусственных дорожных сооружений
</t>
    </r>
    <r>
      <rPr>
        <i/>
        <sz val="9"/>
        <rFont val="Arial Cyr"/>
        <charset val="204"/>
      </rPr>
      <t>(реконструкция объектов дорожного хозяйства)</t>
    </r>
    <r>
      <rPr>
        <sz val="10"/>
        <rFont val="Arial CYR"/>
      </rPr>
      <t xml:space="preserve">
</t>
    </r>
  </si>
  <si>
    <t xml:space="preserve">Развитие дорожной сети </t>
  </si>
  <si>
    <t xml:space="preserve">Региональный проект "Региональная и местная дорожная сеть (Брянская область)"
</t>
  </si>
  <si>
    <t xml:space="preserve">Региональный проект "Жильё (Брянская область)"
</t>
  </si>
  <si>
    <t>Стимулирование программ развития жилищного строительства субъектов Российской Федерации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</si>
  <si>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</si>
  <si>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Региональный проект "Общесистемные меры развития дорожного хозяйства (Брянская область)"
</t>
  </si>
  <si>
    <t>И.А. Малашенок</t>
  </si>
  <si>
    <t>Главный специалист отдела прогнозирования</t>
  </si>
  <si>
    <t>Средства бюджета городского округа город Брянск</t>
  </si>
  <si>
    <t xml:space="preserve">3.1. </t>
  </si>
  <si>
    <t>Реализация инфраструктурных проектов, отобранных  в соответствии с правилами отбора, утвержденными постановлением Правительства Российской Федерации от 14 июля 2021 года  № 1189 (инфраструктурный проект, реализуемый в целях обеспечения связанного с ним инвестиционного проекта "Деснаград, Квартал набережных" (Строительство улично-дорожной сети в микрорайоне по ул. Флотской))</t>
  </si>
  <si>
    <t>Председатель комитета по жилищно-</t>
  </si>
  <si>
    <t>В.В. Тюканько</t>
  </si>
  <si>
    <t>С.Н. Кошарный</t>
  </si>
  <si>
    <t xml:space="preserve">4.3. </t>
  </si>
  <si>
    <r>
      <t xml:space="preserve">Развитие инфраструктуры дорожного хозяйства, обеспечивающей транспортную связанность между центрами экономического роста
</t>
    </r>
    <r>
      <rPr>
        <i/>
        <sz val="9"/>
        <rFont val="Arial Cyr"/>
        <charset val="204"/>
      </rPr>
      <t>(строительство объектов дорожного хозяйства)</t>
    </r>
    <r>
      <rPr>
        <sz val="10"/>
        <rFont val="Arial CYR"/>
      </rPr>
      <t xml:space="preserve">
</t>
    </r>
  </si>
  <si>
    <t>«Таблица № 2</t>
  </si>
  <si>
    <r>
      <t xml:space="preserve">Финансовое обеспечение дорожной деятельности на территории Брянской области в рамках реализации регионального проекта "Региональная и местная дорожная сеть (Брянская область)"
</t>
    </r>
    <r>
      <rPr>
        <i/>
        <sz val="9"/>
        <rFont val="Arial CYR"/>
      </rPr>
      <t>(капитальный ремонт автомобильных дорог)</t>
    </r>
  </si>
  <si>
    <t>Тип структурного элемента</t>
  </si>
  <si>
    <t>4, 6, 8, 9, 10, 12, 13, 14, 15, 16</t>
  </si>
  <si>
    <t>6, 8, 9</t>
  </si>
  <si>
    <t>4, 10</t>
  </si>
  <si>
    <t xml:space="preserve"> 12, 13, 14, 15, 16</t>
  </si>
  <si>
    <t>4</t>
  </si>
  <si>
    <t>18, 20</t>
  </si>
  <si>
    <t>22, 24</t>
  </si>
  <si>
    <r>
      <rPr>
        <sz val="15"/>
        <rFont val="Times New Roman"/>
        <family val="1"/>
        <charset val="204"/>
      </rPr>
      <t>»</t>
    </r>
    <r>
      <rPr>
        <sz val="15"/>
        <rFont val="Arial Cyr"/>
        <charset val="204"/>
      </rPr>
      <t>.</t>
    </r>
  </si>
  <si>
    <t>5.1.</t>
  </si>
  <si>
    <t>S8001</t>
  </si>
  <si>
    <t xml:space="preserve"> 1,  2, 3</t>
  </si>
  <si>
    <t>Заместитель Главы</t>
  </si>
  <si>
    <t>98001,
S8001</t>
  </si>
  <si>
    <t>Приложение № 2</t>
  </si>
  <si>
    <t>от 20.07.2023 № 2893-п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</si>
</sst>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5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</font>
    <font>
      <sz val="9"/>
      <name val="Arial CYR"/>
    </font>
    <font>
      <b/>
      <sz val="10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i/>
      <sz val="9"/>
      <name val="Arial Cyr"/>
      <charset val="204"/>
    </font>
    <font>
      <b/>
      <sz val="12"/>
      <name val="Arial Cyr"/>
      <charset val="204"/>
    </font>
    <font>
      <sz val="13.5"/>
      <name val="Times New Roman"/>
      <family val="1"/>
      <charset val="204"/>
    </font>
    <font>
      <sz val="10"/>
      <name val="Book Antiqua"/>
      <family val="1"/>
      <charset val="204"/>
    </font>
    <font>
      <sz val="11"/>
      <name val="Arial Narrow"/>
      <family val="2"/>
      <charset val="204"/>
    </font>
    <font>
      <sz val="10"/>
      <name val="Arial CYR"/>
    </font>
    <font>
      <b/>
      <sz val="11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sz val="20"/>
      <color indexed="10"/>
      <name val="Arial Cyr"/>
      <charset val="204"/>
    </font>
    <font>
      <sz val="24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0"/>
      <name val="Book Antiqua"/>
      <family val="1"/>
      <charset val="204"/>
    </font>
    <font>
      <sz val="10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20"/>
      <name val="Arial Cyr"/>
      <charset val="204"/>
    </font>
    <font>
      <sz val="14"/>
      <color indexed="56"/>
      <name val="Times New Roman"/>
      <family val="1"/>
      <charset val="204"/>
    </font>
    <font>
      <i/>
      <sz val="10"/>
      <name val="Arial Cyr"/>
      <charset val="204"/>
    </font>
    <font>
      <sz val="10"/>
      <color indexed="14"/>
      <name val="Arial CYR"/>
    </font>
    <font>
      <sz val="10"/>
      <color indexed="14"/>
      <name val="Arial Cyr"/>
      <charset val="204"/>
    </font>
    <font>
      <b/>
      <sz val="11"/>
      <name val="Times New Roman"/>
      <family val="1"/>
      <charset val="204"/>
    </font>
    <font>
      <sz val="10"/>
      <color indexed="12"/>
      <name val="Arial"/>
      <family val="2"/>
      <charset val="204"/>
    </font>
    <font>
      <sz val="8"/>
      <color indexed="10"/>
      <name val="Calibri"/>
      <family val="2"/>
      <charset val="204"/>
    </font>
    <font>
      <sz val="10"/>
      <color indexed="10"/>
      <name val="Arial CYR"/>
    </font>
    <font>
      <b/>
      <sz val="10"/>
      <color indexed="12"/>
      <name val="Arial"/>
      <family val="2"/>
      <charset val="204"/>
    </font>
    <font>
      <i/>
      <sz val="9"/>
      <name val="Arial CYR"/>
    </font>
    <font>
      <sz val="15"/>
      <color indexed="56"/>
      <name val="Times New Roman"/>
      <family val="1"/>
      <charset val="204"/>
    </font>
    <font>
      <i/>
      <sz val="10"/>
      <color indexed="12"/>
      <name val="Arial"/>
      <family val="2"/>
      <charset val="204"/>
    </font>
    <font>
      <b/>
      <sz val="11"/>
      <color indexed="12"/>
      <name val="Arial Narrow"/>
      <family val="2"/>
      <charset val="204"/>
    </font>
    <font>
      <b/>
      <sz val="11"/>
      <name val="Arial Narrow"/>
      <family val="2"/>
      <charset val="204"/>
    </font>
    <font>
      <sz val="10"/>
      <color rgb="FFC00000"/>
      <name val="Book Antiqua"/>
      <family val="1"/>
      <charset val="204"/>
    </font>
    <font>
      <sz val="10"/>
      <color rgb="FFC00000"/>
      <name val="Arial CYR"/>
      <charset val="204"/>
    </font>
    <font>
      <sz val="10"/>
      <color rgb="FFC00000"/>
      <name val="Calibri"/>
      <family val="2"/>
      <charset val="204"/>
    </font>
    <font>
      <sz val="9"/>
      <color rgb="FFC00000"/>
      <name val="Calibri"/>
      <family val="2"/>
      <charset val="204"/>
    </font>
    <font>
      <b/>
      <sz val="10"/>
      <color rgb="FFC00000"/>
      <name val="Arial Cyr"/>
      <charset val="204"/>
    </font>
    <font>
      <sz val="14"/>
      <color rgb="FFC00000"/>
      <name val="Arial Cyr"/>
      <charset val="204"/>
    </font>
    <font>
      <sz val="10"/>
      <color rgb="FFC00000"/>
      <name val="Arial"/>
      <family val="2"/>
      <charset val="204"/>
    </font>
    <font>
      <sz val="10"/>
      <color rgb="FF000099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DD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Border="1" applyAlignment="1">
      <alignment vertical="top" wrapText="1"/>
    </xf>
    <xf numFmtId="0" fontId="10" fillId="0" borderId="0" xfId="0" applyFont="1" applyBorder="1"/>
    <xf numFmtId="164" fontId="0" fillId="0" borderId="0" xfId="0" applyNumberFormat="1" applyBorder="1"/>
    <xf numFmtId="164" fontId="0" fillId="0" borderId="0" xfId="0" applyNumberFormat="1" applyBorder="1" applyAlignment="1">
      <alignment horizontal="left"/>
    </xf>
    <xf numFmtId="0" fontId="11" fillId="0" borderId="0" xfId="0" applyFont="1" applyFill="1" applyBorder="1" applyAlignment="1">
      <alignment vertical="top" wrapText="1"/>
    </xf>
    <xf numFmtId="164" fontId="10" fillId="0" borderId="0" xfId="0" applyNumberFormat="1" applyFont="1" applyBorder="1"/>
    <xf numFmtId="0" fontId="2" fillId="0" borderId="0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5" fillId="0" borderId="2" xfId="0" applyNumberFormat="1" applyFont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0" fontId="14" fillId="0" borderId="0" xfId="0" applyFont="1"/>
    <xf numFmtId="0" fontId="15" fillId="0" borderId="0" xfId="0" applyFont="1" applyAlignment="1">
      <alignment horizontal="center"/>
    </xf>
    <xf numFmtId="0" fontId="16" fillId="0" borderId="0" xfId="0" applyFont="1"/>
    <xf numFmtId="4" fontId="15" fillId="0" borderId="0" xfId="0" applyNumberFormat="1" applyFont="1" applyAlignment="1">
      <alignment horizontal="center"/>
    </xf>
    <xf numFmtId="4" fontId="16" fillId="0" borderId="0" xfId="0" applyNumberFormat="1" applyFont="1"/>
    <xf numFmtId="0" fontId="17" fillId="0" borderId="1" xfId="0" applyFont="1" applyBorder="1" applyAlignment="1">
      <alignment horizontal="left" vertical="top" wrapText="1"/>
    </xf>
    <xf numFmtId="0" fontId="17" fillId="3" borderId="1" xfId="0" applyFont="1" applyFill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49" fontId="17" fillId="0" borderId="4" xfId="0" applyNumberFormat="1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right" vertical="top" wrapText="1"/>
    </xf>
    <xf numFmtId="49" fontId="17" fillId="0" borderId="1" xfId="0" applyNumberFormat="1" applyFont="1" applyBorder="1" applyAlignment="1">
      <alignment horizontal="left" vertical="top" wrapText="1"/>
    </xf>
    <xf numFmtId="0" fontId="19" fillId="0" borderId="0" xfId="0" applyFont="1"/>
    <xf numFmtId="0" fontId="21" fillId="0" borderId="0" xfId="0" applyFont="1"/>
    <xf numFmtId="164" fontId="0" fillId="4" borderId="0" xfId="0" applyNumberFormat="1" applyFill="1" applyBorder="1"/>
    <xf numFmtId="0" fontId="22" fillId="0" borderId="0" xfId="0" applyFont="1" applyAlignment="1">
      <alignment horizontal="center"/>
    </xf>
    <xf numFmtId="4" fontId="5" fillId="0" borderId="0" xfId="0" applyNumberFormat="1" applyFont="1" applyBorder="1" applyAlignment="1">
      <alignment horizontal="right" vertical="top" wrapText="1"/>
    </xf>
    <xf numFmtId="4" fontId="5" fillId="2" borderId="0" xfId="0" applyNumberFormat="1" applyFont="1" applyFill="1" applyBorder="1" applyAlignment="1">
      <alignment horizontal="right" vertical="top" wrapText="1"/>
    </xf>
    <xf numFmtId="4" fontId="5" fillId="0" borderId="5" xfId="0" applyNumberFormat="1" applyFont="1" applyFill="1" applyBorder="1" applyAlignment="1">
      <alignment horizontal="right" vertical="top" wrapText="1"/>
    </xf>
    <xf numFmtId="0" fontId="24" fillId="0" borderId="0" xfId="0" applyFont="1" applyFill="1" applyAlignment="1">
      <alignment horizontal="center" vertical="top"/>
    </xf>
    <xf numFmtId="4" fontId="5" fillId="3" borderId="1" xfId="0" applyNumberFormat="1" applyFont="1" applyFill="1" applyBorder="1" applyAlignment="1">
      <alignment horizontal="right" vertical="top" wrapText="1"/>
    </xf>
    <xf numFmtId="0" fontId="19" fillId="0" borderId="0" xfId="0" applyFont="1" applyFill="1"/>
    <xf numFmtId="0" fontId="0" fillId="0" borderId="0" xfId="0" applyFill="1"/>
    <xf numFmtId="0" fontId="28" fillId="0" borderId="0" xfId="0" applyFont="1"/>
    <xf numFmtId="4" fontId="0" fillId="0" borderId="0" xfId="0" applyNumberFormat="1" applyAlignment="1">
      <alignment vertical="top"/>
    </xf>
    <xf numFmtId="0" fontId="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4" fontId="0" fillId="0" borderId="0" xfId="0" applyNumberFormat="1" applyFont="1" applyAlignment="1">
      <alignment vertical="top"/>
    </xf>
    <xf numFmtId="4" fontId="29" fillId="0" borderId="0" xfId="0" applyNumberFormat="1" applyFont="1" applyAlignment="1">
      <alignment vertical="top"/>
    </xf>
    <xf numFmtId="4" fontId="30" fillId="0" borderId="0" xfId="0" applyNumberFormat="1" applyFont="1" applyAlignment="1">
      <alignment vertical="top"/>
    </xf>
    <xf numFmtId="0" fontId="20" fillId="0" borderId="0" xfId="0" applyFont="1"/>
    <xf numFmtId="4" fontId="5" fillId="0" borderId="3" xfId="0" applyNumberFormat="1" applyFont="1" applyFill="1" applyBorder="1" applyAlignment="1">
      <alignment horizontal="right" vertical="top" wrapText="1"/>
    </xf>
    <xf numFmtId="0" fontId="23" fillId="0" borderId="0" xfId="0" applyFont="1" applyFill="1"/>
    <xf numFmtId="0" fontId="0" fillId="0" borderId="1" xfId="0" applyBorder="1"/>
    <xf numFmtId="0" fontId="9" fillId="0" borderId="1" xfId="0" applyFont="1" applyBorder="1" applyAlignment="1">
      <alignment horizontal="center" vertical="center" textRotation="90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17" fillId="0" borderId="3" xfId="0" applyNumberFormat="1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1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vertical="top" wrapText="1"/>
    </xf>
    <xf numFmtId="0" fontId="32" fillId="0" borderId="1" xfId="0" applyFont="1" applyBorder="1" applyAlignment="1">
      <alignment vertical="top" wrapText="1"/>
    </xf>
    <xf numFmtId="0" fontId="0" fillId="0" borderId="3" xfId="0" applyBorder="1"/>
    <xf numFmtId="4" fontId="5" fillId="0" borderId="3" xfId="0" applyNumberFormat="1" applyFont="1" applyBorder="1" applyAlignment="1">
      <alignment horizontal="right" vertical="top" wrapText="1"/>
    </xf>
    <xf numFmtId="0" fontId="33" fillId="0" borderId="4" xfId="0" applyFont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49" fontId="17" fillId="0" borderId="6" xfId="0" applyNumberFormat="1" applyFont="1" applyBorder="1" applyAlignment="1">
      <alignment horizontal="left" vertical="top" wrapText="1"/>
    </xf>
    <xf numFmtId="0" fontId="26" fillId="0" borderId="0" xfId="0" applyFont="1" applyFill="1"/>
    <xf numFmtId="0" fontId="17" fillId="0" borderId="3" xfId="0" applyFont="1" applyBorder="1" applyAlignment="1">
      <alignment vertical="top" wrapText="1"/>
    </xf>
    <xf numFmtId="0" fontId="35" fillId="0" borderId="6" xfId="0" applyFont="1" applyBorder="1" applyAlignment="1">
      <alignment vertical="top" wrapText="1"/>
    </xf>
    <xf numFmtId="0" fontId="32" fillId="0" borderId="4" xfId="0" applyFont="1" applyFill="1" applyBorder="1" applyAlignment="1">
      <alignment vertical="top" wrapText="1"/>
    </xf>
    <xf numFmtId="4" fontId="26" fillId="0" borderId="0" xfId="0" applyNumberFormat="1" applyFont="1" applyAlignment="1">
      <alignment vertical="top"/>
    </xf>
    <xf numFmtId="0" fontId="27" fillId="0" borderId="0" xfId="0" applyFont="1" applyBorder="1" applyAlignment="1">
      <alignment vertical="top"/>
    </xf>
    <xf numFmtId="4" fontId="10" fillId="0" borderId="0" xfId="0" applyNumberFormat="1" applyFont="1" applyAlignment="1">
      <alignment vertical="top"/>
    </xf>
    <xf numFmtId="0" fontId="10" fillId="0" borderId="0" xfId="0" applyFont="1" applyBorder="1" applyAlignment="1">
      <alignment vertical="top"/>
    </xf>
    <xf numFmtId="4" fontId="25" fillId="0" borderId="0" xfId="0" applyNumberFormat="1" applyFont="1" applyAlignment="1">
      <alignment horizontal="left" vertical="top"/>
    </xf>
    <xf numFmtId="0" fontId="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37" fillId="0" borderId="0" xfId="0" applyFont="1" applyFill="1" applyBorder="1" applyAlignment="1">
      <alignment horizontal="center" wrapText="1"/>
    </xf>
    <xf numFmtId="0" fontId="13" fillId="0" borderId="0" xfId="0" applyFont="1"/>
    <xf numFmtId="4" fontId="36" fillId="0" borderId="0" xfId="0" applyNumberFormat="1" applyFont="1" applyFill="1" applyBorder="1" applyAlignment="1">
      <alignment horizontal="right" vertical="top" wrapText="1"/>
    </xf>
    <xf numFmtId="0" fontId="19" fillId="0" borderId="0" xfId="0" applyFont="1" applyAlignment="1">
      <alignment horizontal="center"/>
    </xf>
    <xf numFmtId="0" fontId="27" fillId="0" borderId="0" xfId="0" applyFont="1" applyBorder="1" applyAlignment="1">
      <alignment horizontal="center" vertical="top"/>
    </xf>
    <xf numFmtId="4" fontId="5" fillId="2" borderId="3" xfId="0" applyNumberFormat="1" applyFont="1" applyFill="1" applyBorder="1" applyAlignment="1">
      <alignment horizontal="right" vertical="top" wrapText="1"/>
    </xf>
    <xf numFmtId="0" fontId="17" fillId="0" borderId="4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49" fontId="17" fillId="0" borderId="1" xfId="0" applyNumberFormat="1" applyFont="1" applyFill="1" applyBorder="1" applyAlignment="1">
      <alignment horizontal="left" vertical="top" wrapText="1"/>
    </xf>
    <xf numFmtId="0" fontId="38" fillId="0" borderId="1" xfId="0" applyFont="1" applyFill="1" applyBorder="1" applyAlignment="1">
      <alignment horizontal="left" vertical="top" wrapText="1"/>
    </xf>
    <xf numFmtId="0" fontId="32" fillId="3" borderId="4" xfId="0" applyFont="1" applyFill="1" applyBorder="1" applyAlignment="1">
      <alignment vertical="top"/>
    </xf>
    <xf numFmtId="0" fontId="26" fillId="0" borderId="0" xfId="0" applyFont="1" applyBorder="1" applyAlignment="1">
      <alignment horizontal="center" vertical="top"/>
    </xf>
    <xf numFmtId="0" fontId="26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" fontId="39" fillId="0" borderId="0" xfId="0" applyNumberFormat="1" applyFont="1" applyFill="1" applyBorder="1" applyAlignment="1">
      <alignment horizontal="right" vertical="top" wrapText="1"/>
    </xf>
    <xf numFmtId="0" fontId="31" fillId="0" borderId="0" xfId="0" applyFont="1" applyFill="1" applyAlignment="1">
      <alignment horizontal="center" vertical="top"/>
    </xf>
    <xf numFmtId="0" fontId="19" fillId="6" borderId="0" xfId="0" applyFont="1" applyFill="1"/>
    <xf numFmtId="0" fontId="0" fillId="0" borderId="1" xfId="0" applyFont="1" applyBorder="1" applyAlignment="1">
      <alignment vertical="top" wrapText="1"/>
    </xf>
    <xf numFmtId="0" fontId="32" fillId="6" borderId="1" xfId="0" applyFont="1" applyFill="1" applyBorder="1" applyAlignment="1">
      <alignment vertical="top" wrapText="1"/>
    </xf>
    <xf numFmtId="0" fontId="15" fillId="0" borderId="0" xfId="0" applyFont="1" applyFill="1" applyBorder="1" applyAlignment="1">
      <alignment horizontal="center" wrapText="1"/>
    </xf>
    <xf numFmtId="0" fontId="20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center" vertical="top"/>
    </xf>
    <xf numFmtId="0" fontId="41" fillId="0" borderId="0" xfId="0" applyFont="1" applyFill="1" applyAlignment="1">
      <alignment horizontal="center" vertical="top"/>
    </xf>
    <xf numFmtId="0" fontId="0" fillId="0" borderId="0" xfId="0" applyBorder="1" applyAlignment="1">
      <alignment vertical="center" wrapText="1"/>
    </xf>
    <xf numFmtId="4" fontId="0" fillId="0" borderId="0" xfId="0" applyNumberFormat="1" applyFont="1" applyAlignment="1">
      <alignment horizontal="left" vertical="top"/>
    </xf>
    <xf numFmtId="0" fontId="0" fillId="0" borderId="0" xfId="0" applyFill="1" applyBorder="1" applyAlignment="1">
      <alignment horizontal="center" vertical="center" wrapText="1"/>
    </xf>
    <xf numFmtId="4" fontId="0" fillId="0" borderId="0" xfId="0" applyNumberFormat="1" applyFont="1" applyAlignment="1">
      <alignment horizontal="center" vertical="top"/>
    </xf>
    <xf numFmtId="4" fontId="32" fillId="0" borderId="0" xfId="0" applyNumberFormat="1" applyFont="1" applyAlignment="1">
      <alignment vertical="top"/>
    </xf>
    <xf numFmtId="4" fontId="42" fillId="0" borderId="0" xfId="0" applyNumberFormat="1" applyFont="1" applyFill="1" applyBorder="1" applyAlignment="1">
      <alignment horizontal="right" vertical="top" wrapText="1"/>
    </xf>
    <xf numFmtId="0" fontId="32" fillId="0" borderId="0" xfId="0" applyFont="1" applyBorder="1" applyAlignment="1">
      <alignment horizontal="left" vertical="top"/>
    </xf>
    <xf numFmtId="0" fontId="32" fillId="0" borderId="0" xfId="0" applyFont="1"/>
    <xf numFmtId="4" fontId="43" fillId="0" borderId="0" xfId="0" applyNumberFormat="1" applyFont="1" applyAlignment="1">
      <alignment horizontal="center" vertical="top"/>
    </xf>
    <xf numFmtId="4" fontId="44" fillId="0" borderId="0" xfId="0" applyNumberFormat="1" applyFont="1" applyAlignment="1">
      <alignment horizontal="center" vertical="top"/>
    </xf>
    <xf numFmtId="0" fontId="45" fillId="0" borderId="0" xfId="0" applyFont="1" applyFill="1" applyBorder="1" applyAlignment="1">
      <alignment horizontal="center" wrapText="1"/>
    </xf>
    <xf numFmtId="0" fontId="46" fillId="0" borderId="0" xfId="0" applyFont="1" applyFill="1" applyBorder="1" applyAlignment="1">
      <alignment horizontal="center" wrapText="1"/>
    </xf>
    <xf numFmtId="4" fontId="46" fillId="0" borderId="0" xfId="0" applyNumberFormat="1" applyFont="1" applyAlignment="1">
      <alignment vertical="top"/>
    </xf>
    <xf numFmtId="0" fontId="47" fillId="0" borderId="0" xfId="0" applyFont="1" applyFill="1" applyBorder="1" applyAlignment="1">
      <alignment horizontal="center" wrapText="1"/>
    </xf>
    <xf numFmtId="0" fontId="48" fillId="0" borderId="0" xfId="0" applyFont="1" applyFill="1" applyBorder="1" applyAlignment="1">
      <alignment horizontal="center" wrapText="1"/>
    </xf>
    <xf numFmtId="4" fontId="49" fillId="0" borderId="0" xfId="0" applyNumberFormat="1" applyFont="1" applyAlignment="1">
      <alignment vertical="top"/>
    </xf>
    <xf numFmtId="0" fontId="50" fillId="0" borderId="0" xfId="0" applyFont="1"/>
    <xf numFmtId="4" fontId="51" fillId="0" borderId="0" xfId="0" applyNumberFormat="1" applyFont="1" applyFill="1" applyBorder="1" applyAlignment="1">
      <alignment horizontal="right" vertical="top" wrapText="1"/>
    </xf>
    <xf numFmtId="0" fontId="17" fillId="5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top" wrapText="1"/>
    </xf>
    <xf numFmtId="0" fontId="20" fillId="6" borderId="0" xfId="0" applyFont="1" applyFill="1"/>
    <xf numFmtId="0" fontId="20" fillId="6" borderId="0" xfId="0" applyFont="1" applyFill="1" applyAlignment="1">
      <alignment horizontal="left"/>
    </xf>
    <xf numFmtId="0" fontId="1" fillId="6" borderId="0" xfId="0" applyFont="1" applyFill="1"/>
    <xf numFmtId="4" fontId="52" fillId="0" borderId="0" xfId="0" applyNumberFormat="1" applyFont="1" applyAlignment="1">
      <alignment horizontal="left" vertical="top"/>
    </xf>
    <xf numFmtId="0" fontId="18" fillId="7" borderId="6" xfId="0" applyFont="1" applyFill="1" applyBorder="1" applyAlignment="1">
      <alignment horizontal="left" vertical="top" wrapText="1"/>
    </xf>
    <xf numFmtId="0" fontId="18" fillId="7" borderId="3" xfId="0" applyFont="1" applyFill="1" applyBorder="1" applyAlignment="1">
      <alignment horizontal="left" vertical="top" wrapText="1"/>
    </xf>
    <xf numFmtId="0" fontId="18" fillId="6" borderId="4" xfId="0" applyFont="1" applyFill="1" applyBorder="1" applyAlignment="1">
      <alignment horizontal="left" vertical="top" wrapText="1"/>
    </xf>
    <xf numFmtId="0" fontId="18" fillId="6" borderId="6" xfId="0" applyFont="1" applyFill="1" applyBorder="1" applyAlignment="1">
      <alignment horizontal="left" vertical="top" wrapText="1"/>
    </xf>
    <xf numFmtId="0" fontId="18" fillId="6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49" fontId="13" fillId="6" borderId="6" xfId="0" applyNumberFormat="1" applyFont="1" applyFill="1" applyBorder="1" applyAlignment="1">
      <alignment horizontal="left" vertical="top" wrapText="1"/>
    </xf>
    <xf numFmtId="49" fontId="13" fillId="6" borderId="3" xfId="0" applyNumberFormat="1" applyFont="1" applyFill="1" applyBorder="1" applyAlignment="1">
      <alignment horizontal="left" vertical="top" wrapText="1"/>
    </xf>
    <xf numFmtId="49" fontId="18" fillId="6" borderId="6" xfId="0" applyNumberFormat="1" applyFont="1" applyFill="1" applyBorder="1" applyAlignment="1">
      <alignment horizontal="left" vertical="top" wrapText="1"/>
    </xf>
    <xf numFmtId="49" fontId="18" fillId="6" borderId="3" xfId="0" applyNumberFormat="1" applyFont="1" applyFill="1" applyBorder="1" applyAlignment="1">
      <alignment horizontal="left" vertical="top" wrapText="1"/>
    </xf>
    <xf numFmtId="0" fontId="17" fillId="6" borderId="1" xfId="0" applyFont="1" applyFill="1" applyBorder="1" applyAlignment="1">
      <alignment vertical="top" wrapText="1"/>
    </xf>
    <xf numFmtId="4" fontId="10" fillId="0" borderId="0" xfId="0" applyNumberFormat="1" applyFont="1" applyFill="1" applyBorder="1" applyAlignment="1">
      <alignment horizontal="center" vertical="center" wrapText="1"/>
    </xf>
    <xf numFmtId="0" fontId="18" fillId="6" borderId="4" xfId="0" applyFont="1" applyFill="1" applyBorder="1" applyAlignment="1">
      <alignment horizontal="left" vertical="top" wrapText="1"/>
    </xf>
    <xf numFmtId="0" fontId="18" fillId="6" borderId="6" xfId="0" applyFont="1" applyFill="1" applyBorder="1" applyAlignment="1">
      <alignment horizontal="left" vertical="top" wrapText="1"/>
    </xf>
    <xf numFmtId="0" fontId="18" fillId="6" borderId="3" xfId="0" applyFont="1" applyFill="1" applyBorder="1" applyAlignment="1">
      <alignment horizontal="left" vertical="top" wrapText="1"/>
    </xf>
    <xf numFmtId="0" fontId="17" fillId="0" borderId="6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vertical="top" wrapText="1"/>
    </xf>
    <xf numFmtId="4" fontId="8" fillId="8" borderId="1" xfId="0" applyNumberFormat="1" applyFont="1" applyFill="1" applyBorder="1" applyAlignment="1">
      <alignment horizontal="right" vertical="top" wrapText="1"/>
    </xf>
    <xf numFmtId="4" fontId="5" fillId="8" borderId="1" xfId="0" applyNumberFormat="1" applyFont="1" applyFill="1" applyBorder="1" applyAlignment="1">
      <alignment horizontal="right" vertical="top" wrapText="1"/>
    </xf>
    <xf numFmtId="4" fontId="5" fillId="8" borderId="3" xfId="0" applyNumberFormat="1" applyFont="1" applyFill="1" applyBorder="1" applyAlignment="1">
      <alignment horizontal="right" vertical="top" wrapText="1"/>
    </xf>
    <xf numFmtId="0" fontId="18" fillId="6" borderId="6" xfId="0" applyFont="1" applyFill="1" applyBorder="1" applyAlignment="1">
      <alignment horizontal="left" vertical="top" wrapText="1"/>
    </xf>
    <xf numFmtId="0" fontId="18" fillId="6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20" fillId="0" borderId="0" xfId="0" applyFont="1" applyFill="1"/>
    <xf numFmtId="0" fontId="20" fillId="0" borderId="0" xfId="0" applyFont="1" applyFill="1" applyAlignment="1">
      <alignment horizontal="left"/>
    </xf>
    <xf numFmtId="0" fontId="20" fillId="0" borderId="0" xfId="0" applyFont="1" applyAlignment="1">
      <alignment horizontal="left"/>
    </xf>
    <xf numFmtId="4" fontId="26" fillId="0" borderId="0" xfId="0" applyNumberFormat="1" applyFont="1" applyBorder="1" applyAlignment="1">
      <alignment vertical="top"/>
    </xf>
    <xf numFmtId="0" fontId="18" fillId="6" borderId="4" xfId="0" applyFont="1" applyFill="1" applyBorder="1" applyAlignment="1">
      <alignment horizontal="left" vertical="top" wrapText="1"/>
    </xf>
    <xf numFmtId="0" fontId="18" fillId="6" borderId="6" xfId="0" applyFont="1" applyFill="1" applyBorder="1" applyAlignment="1">
      <alignment horizontal="left" vertical="top" wrapText="1"/>
    </xf>
    <xf numFmtId="0" fontId="18" fillId="6" borderId="3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5" fillId="6" borderId="1" xfId="0" applyFont="1" applyFill="1" applyBorder="1" applyAlignment="1">
      <alignment horizontal="left" vertical="top"/>
    </xf>
    <xf numFmtId="49" fontId="18" fillId="6" borderId="4" xfId="0" applyNumberFormat="1" applyFont="1" applyFill="1" applyBorder="1" applyAlignment="1">
      <alignment horizontal="left" vertical="top" wrapText="1"/>
    </xf>
    <xf numFmtId="0" fontId="18" fillId="6" borderId="4" xfId="0" applyFont="1" applyFill="1" applyBorder="1" applyAlignment="1">
      <alignment horizontal="left" vertical="top" wrapText="1"/>
    </xf>
    <xf numFmtId="49" fontId="13" fillId="6" borderId="4" xfId="0" applyNumberFormat="1" applyFont="1" applyFill="1" applyBorder="1" applyAlignment="1">
      <alignment horizontal="left" vertical="top" wrapText="1"/>
    </xf>
    <xf numFmtId="0" fontId="26" fillId="0" borderId="4" xfId="0" applyFont="1" applyBorder="1" applyAlignment="1">
      <alignment horizontal="left" vertical="top"/>
    </xf>
    <xf numFmtId="0" fontId="26" fillId="0" borderId="6" xfId="0" applyFont="1" applyBorder="1" applyAlignment="1">
      <alignment horizontal="left" vertical="top"/>
    </xf>
    <xf numFmtId="0" fontId="26" fillId="0" borderId="3" xfId="0" applyFont="1" applyBorder="1" applyAlignment="1">
      <alignment horizontal="left" vertical="top"/>
    </xf>
    <xf numFmtId="4" fontId="5" fillId="6" borderId="3" xfId="0" applyNumberFormat="1" applyFont="1" applyFill="1" applyBorder="1" applyAlignment="1">
      <alignment horizontal="right" vertical="top" wrapText="1"/>
    </xf>
    <xf numFmtId="0" fontId="0" fillId="0" borderId="4" xfId="0" applyFont="1" applyBorder="1" applyAlignment="1">
      <alignment horizontal="left" vertical="top"/>
    </xf>
    <xf numFmtId="0" fontId="0" fillId="0" borderId="12" xfId="0" applyBorder="1"/>
    <xf numFmtId="0" fontId="1" fillId="6" borderId="0" xfId="0" applyFont="1" applyFill="1" applyAlignment="1">
      <alignment horizontal="left"/>
    </xf>
    <xf numFmtId="0" fontId="20" fillId="0" borderId="10" xfId="0" applyFont="1" applyBorder="1"/>
    <xf numFmtId="0" fontId="20" fillId="6" borderId="0" xfId="0" applyFont="1" applyFill="1"/>
    <xf numFmtId="0" fontId="20" fillId="6" borderId="0" xfId="0" applyFont="1" applyFill="1" applyBorder="1"/>
    <xf numFmtId="0" fontId="1" fillId="6" borderId="0" xfId="0" applyFont="1" applyFill="1" applyAlignment="1">
      <alignment horizontal="center" vertical="top"/>
    </xf>
    <xf numFmtId="0" fontId="5" fillId="6" borderId="4" xfId="0" applyFont="1" applyFill="1" applyBorder="1" applyAlignment="1">
      <alignment horizontal="left" vertical="top"/>
    </xf>
    <xf numFmtId="0" fontId="5" fillId="6" borderId="3" xfId="0" applyFont="1" applyFill="1" applyBorder="1" applyAlignment="1">
      <alignment horizontal="left" vertical="top"/>
    </xf>
    <xf numFmtId="0" fontId="23" fillId="0" borderId="0" xfId="0" applyFont="1" applyFill="1"/>
    <xf numFmtId="0" fontId="20" fillId="0" borderId="0" xfId="0" applyFont="1" applyFill="1"/>
    <xf numFmtId="0" fontId="26" fillId="0" borderId="4" xfId="0" applyFont="1" applyFill="1" applyBorder="1" applyAlignment="1">
      <alignment horizontal="left" vertical="top"/>
    </xf>
    <xf numFmtId="0" fontId="26" fillId="0" borderId="6" xfId="0" applyFont="1" applyFill="1" applyBorder="1" applyAlignment="1">
      <alignment horizontal="left" vertical="top"/>
    </xf>
    <xf numFmtId="0" fontId="26" fillId="0" borderId="3" xfId="0" applyFont="1" applyFill="1" applyBorder="1" applyAlignment="1">
      <alignment horizontal="left" vertical="top"/>
    </xf>
    <xf numFmtId="49" fontId="18" fillId="7" borderId="4" xfId="0" applyNumberFormat="1" applyFont="1" applyFill="1" applyBorder="1" applyAlignment="1">
      <alignment horizontal="left" vertical="top" wrapText="1"/>
    </xf>
    <xf numFmtId="49" fontId="18" fillId="7" borderId="6" xfId="0" applyNumberFormat="1" applyFont="1" applyFill="1" applyBorder="1" applyAlignment="1">
      <alignment horizontal="left" vertical="top" wrapText="1"/>
    </xf>
    <xf numFmtId="0" fontId="13" fillId="6" borderId="4" xfId="0" applyFont="1" applyFill="1" applyBorder="1" applyAlignment="1">
      <alignment horizontal="left" vertical="top" wrapText="1"/>
    </xf>
    <xf numFmtId="0" fontId="13" fillId="6" borderId="6" xfId="0" applyFont="1" applyFill="1" applyBorder="1" applyAlignment="1">
      <alignment horizontal="left" vertical="top" wrapText="1"/>
    </xf>
    <xf numFmtId="0" fontId="13" fillId="6" borderId="3" xfId="0" applyFont="1" applyFill="1" applyBorder="1" applyAlignment="1">
      <alignment horizontal="left" vertical="top" wrapText="1"/>
    </xf>
    <xf numFmtId="0" fontId="26" fillId="0" borderId="4" xfId="0" applyFont="1" applyBorder="1" applyAlignment="1">
      <alignment vertical="top"/>
    </xf>
    <xf numFmtId="0" fontId="26" fillId="0" borderId="6" xfId="0" applyFont="1" applyBorder="1" applyAlignment="1">
      <alignment vertical="top"/>
    </xf>
    <xf numFmtId="0" fontId="26" fillId="0" borderId="3" xfId="0" applyFont="1" applyBorder="1" applyAlignment="1">
      <alignment vertical="top"/>
    </xf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49" fontId="18" fillId="6" borderId="1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26" fillId="0" borderId="1" xfId="0" applyFont="1" applyBorder="1" applyAlignment="1">
      <alignment vertical="top"/>
    </xf>
    <xf numFmtId="0" fontId="5" fillId="0" borderId="1" xfId="0" applyFont="1" applyFill="1" applyBorder="1" applyAlignment="1">
      <alignment horizontal="left" vertical="top"/>
    </xf>
    <xf numFmtId="0" fontId="18" fillId="6" borderId="4" xfId="0" applyFont="1" applyFill="1" applyBorder="1" applyAlignment="1">
      <alignment horizontal="left" vertical="top" wrapText="1"/>
    </xf>
    <xf numFmtId="0" fontId="18" fillId="6" borderId="6" xfId="0" applyFont="1" applyFill="1" applyBorder="1" applyAlignment="1">
      <alignment horizontal="left" vertical="top" wrapText="1"/>
    </xf>
    <xf numFmtId="0" fontId="32" fillId="3" borderId="1" xfId="0" applyFont="1" applyFill="1" applyBorder="1" applyAlignment="1">
      <alignment vertical="top"/>
    </xf>
    <xf numFmtId="0" fontId="32" fillId="0" borderId="1" xfId="0" applyFont="1" applyBorder="1" applyAlignment="1">
      <alignment vertical="top"/>
    </xf>
    <xf numFmtId="0" fontId="20" fillId="0" borderId="0" xfId="0" applyFont="1" applyAlignment="1">
      <alignment horizontal="center"/>
    </xf>
    <xf numFmtId="0" fontId="20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right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49" fontId="18" fillId="6" borderId="4" xfId="0" applyNumberFormat="1" applyFont="1" applyFill="1" applyBorder="1" applyAlignment="1">
      <alignment horizontal="left" vertical="top" wrapText="1"/>
    </xf>
    <xf numFmtId="49" fontId="18" fillId="6" borderId="6" xfId="0" applyNumberFormat="1" applyFont="1" applyFill="1" applyBorder="1" applyAlignment="1">
      <alignment horizontal="left" vertical="top" wrapText="1"/>
    </xf>
    <xf numFmtId="49" fontId="18" fillId="6" borderId="3" xfId="0" applyNumberFormat="1" applyFont="1" applyFill="1" applyBorder="1" applyAlignment="1">
      <alignment horizontal="left" vertical="top" wrapText="1"/>
    </xf>
    <xf numFmtId="0" fontId="0" fillId="3" borderId="4" xfId="0" applyFill="1" applyBorder="1" applyAlignment="1">
      <alignment vertical="top"/>
    </xf>
    <xf numFmtId="0" fontId="0" fillId="3" borderId="6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34" fillId="4" borderId="4" xfId="0" applyFont="1" applyFill="1" applyBorder="1" applyAlignment="1">
      <alignment vertical="top"/>
    </xf>
    <xf numFmtId="0" fontId="34" fillId="4" borderId="6" xfId="0" applyFont="1" applyFill="1" applyBorder="1" applyAlignment="1">
      <alignment vertical="top"/>
    </xf>
    <xf numFmtId="0" fontId="34" fillId="4" borderId="3" xfId="0" applyFont="1" applyFill="1" applyBorder="1" applyAlignment="1">
      <alignment vertical="top"/>
    </xf>
    <xf numFmtId="0" fontId="20" fillId="0" borderId="0" xfId="0" applyFont="1" applyAlignment="1">
      <alignment horizontal="center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</cellXfs>
  <cellStyles count="1">
    <cellStyle name="Обычный" xfId="0" builtinId="0"/>
  </cellStyles>
  <dxfs count="1">
    <dxf>
      <font>
        <condense val="0"/>
        <extend val="0"/>
        <color auto="1"/>
      </font>
    </dxf>
  </dxfs>
  <tableStyles count="0" defaultTableStyle="TableStyleMedium9" defaultPivotStyle="PivotStyleLight16"/>
  <colors>
    <mruColors>
      <color rgb="FF000099"/>
      <color rgb="FFE1E1FF"/>
      <color rgb="FFCFAFFF"/>
      <color rgb="FFCCCCFF"/>
      <color rgb="FFFFFFDD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117"/>
  <sheetViews>
    <sheetView tabSelected="1" view="pageBreakPreview" zoomScaleNormal="90" zoomScaleSheetLayoutView="100" workbookViewId="0">
      <selection activeCell="H77" sqref="H77"/>
    </sheetView>
  </sheetViews>
  <sheetFormatPr defaultRowHeight="12.75" x14ac:dyDescent="0.2"/>
  <cols>
    <col min="1" max="1" width="8.140625" customWidth="1"/>
    <col min="2" max="2" width="51.42578125" customWidth="1"/>
    <col min="3" max="4" width="6.5703125" customWidth="1"/>
    <col min="5" max="5" width="6.7109375" customWidth="1"/>
    <col min="6" max="6" width="5.42578125" customWidth="1"/>
    <col min="7" max="7" width="7.28515625" customWidth="1"/>
    <col min="8" max="8" width="18" customWidth="1"/>
    <col min="9" max="9" width="18.42578125" customWidth="1"/>
    <col min="10" max="10" width="18.140625" customWidth="1"/>
    <col min="11" max="11" width="20.42578125" customWidth="1"/>
    <col min="12" max="12" width="3.42578125" customWidth="1"/>
    <col min="13" max="16" width="15.28515625" customWidth="1"/>
    <col min="17" max="17" width="17.28515625" customWidth="1"/>
    <col min="18" max="18" width="17.140625" customWidth="1"/>
    <col min="19" max="19" width="15" customWidth="1"/>
    <col min="20" max="20" width="17.140625" customWidth="1"/>
  </cols>
  <sheetData>
    <row r="1" spans="1:20" ht="33.75" customHeight="1" x14ac:dyDescent="0.2">
      <c r="A1" s="184">
        <v>10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</row>
    <row r="2" spans="1:20" ht="19.5" x14ac:dyDescent="0.2">
      <c r="A2" s="99"/>
      <c r="B2" s="99"/>
      <c r="C2" s="99"/>
      <c r="D2" s="99"/>
      <c r="E2" s="99"/>
      <c r="F2" s="99"/>
      <c r="G2" s="99"/>
      <c r="H2" s="212" t="s">
        <v>104</v>
      </c>
      <c r="I2" s="212"/>
      <c r="J2" s="212"/>
      <c r="K2" s="212"/>
    </row>
    <row r="3" spans="1:20" ht="19.5" x14ac:dyDescent="0.2">
      <c r="A3" s="99"/>
      <c r="B3" s="99"/>
      <c r="C3" s="99"/>
      <c r="D3" s="99"/>
      <c r="E3" s="99"/>
      <c r="F3" s="99"/>
      <c r="G3" s="99"/>
      <c r="H3" s="104" t="s">
        <v>62</v>
      </c>
      <c r="I3" s="105"/>
      <c r="J3" s="105"/>
      <c r="K3" s="105"/>
    </row>
    <row r="4" spans="1:20" ht="19.5" x14ac:dyDescent="0.2">
      <c r="A4" s="99"/>
      <c r="B4" s="99"/>
      <c r="C4" s="99"/>
      <c r="D4" s="99"/>
      <c r="E4" s="99"/>
      <c r="F4" s="99"/>
      <c r="G4" s="99"/>
      <c r="H4" s="104" t="s">
        <v>105</v>
      </c>
      <c r="I4" s="106"/>
      <c r="J4" s="106"/>
      <c r="K4" s="106"/>
    </row>
    <row r="5" spans="1:20" ht="32.25" customHeight="1" x14ac:dyDescent="0.3">
      <c r="B5" s="36"/>
      <c r="C5" s="36"/>
      <c r="D5" s="36"/>
      <c r="E5" s="36"/>
      <c r="F5" s="36"/>
      <c r="G5" s="36"/>
      <c r="H5" s="213" t="s">
        <v>88</v>
      </c>
      <c r="I5" s="213"/>
      <c r="J5" s="213"/>
      <c r="K5" s="213"/>
    </row>
    <row r="6" spans="1:20" ht="29.25" customHeight="1" x14ac:dyDescent="0.3">
      <c r="B6" s="211" t="s">
        <v>3</v>
      </c>
      <c r="C6" s="211"/>
      <c r="D6" s="211"/>
      <c r="E6" s="211"/>
      <c r="F6" s="211"/>
      <c r="G6" s="211"/>
      <c r="H6" s="211"/>
      <c r="I6" s="211"/>
      <c r="J6" s="211"/>
      <c r="K6" s="211"/>
      <c r="L6" s="30"/>
      <c r="M6" s="30"/>
      <c r="N6" s="30"/>
      <c r="O6" s="30"/>
      <c r="P6" s="30"/>
    </row>
    <row r="7" spans="1:20" ht="24" customHeight="1" x14ac:dyDescent="0.3">
      <c r="A7" s="228" t="s">
        <v>18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30"/>
      <c r="M7" s="30"/>
      <c r="N7" s="30"/>
      <c r="O7" s="30"/>
      <c r="P7" s="30"/>
    </row>
    <row r="8" spans="1:20" ht="15" customHeight="1" x14ac:dyDescent="0.3">
      <c r="B8" s="2"/>
      <c r="C8" s="2"/>
      <c r="D8" s="2"/>
      <c r="E8" s="2"/>
      <c r="F8" s="2"/>
      <c r="G8" s="2"/>
      <c r="H8" s="2"/>
      <c r="I8" s="2"/>
      <c r="J8" s="2"/>
      <c r="K8" s="3"/>
    </row>
    <row r="9" spans="1:20" ht="15" customHeight="1" x14ac:dyDescent="0.3">
      <c r="B9" s="2"/>
      <c r="C9" s="2"/>
      <c r="D9" s="2"/>
      <c r="E9" s="2"/>
      <c r="F9" s="2"/>
      <c r="G9" s="2"/>
      <c r="H9" s="2"/>
      <c r="I9" s="2"/>
      <c r="J9" s="2"/>
      <c r="K9" s="3"/>
    </row>
    <row r="10" spans="1:20" ht="28.5" customHeight="1" x14ac:dyDescent="0.2">
      <c r="A10" s="223" t="s">
        <v>26</v>
      </c>
      <c r="B10" s="223" t="s">
        <v>27</v>
      </c>
      <c r="C10" s="229" t="s">
        <v>8</v>
      </c>
      <c r="D10" s="230"/>
      <c r="E10" s="230"/>
      <c r="F10" s="230"/>
      <c r="G10" s="231"/>
      <c r="H10" s="214" t="s">
        <v>29</v>
      </c>
      <c r="I10" s="215"/>
      <c r="J10" s="216"/>
      <c r="K10" s="223" t="s">
        <v>50</v>
      </c>
      <c r="N10" s="40"/>
      <c r="O10" s="40"/>
      <c r="P10" s="40"/>
    </row>
    <row r="11" spans="1:20" ht="88.5" customHeight="1" x14ac:dyDescent="0.3">
      <c r="A11" s="224"/>
      <c r="B11" s="224"/>
      <c r="C11" s="51" t="s">
        <v>5</v>
      </c>
      <c r="D11" s="51" t="s">
        <v>6</v>
      </c>
      <c r="E11" s="51" t="s">
        <v>90</v>
      </c>
      <c r="F11" s="51" t="s">
        <v>28</v>
      </c>
      <c r="G11" s="51" t="s">
        <v>7</v>
      </c>
      <c r="H11" s="52" t="s">
        <v>23</v>
      </c>
      <c r="I11" s="52" t="s">
        <v>30</v>
      </c>
      <c r="J11" s="52" t="s">
        <v>67</v>
      </c>
      <c r="K11" s="224"/>
      <c r="M11" s="42"/>
      <c r="N11" s="42"/>
      <c r="O11" s="103"/>
      <c r="P11" s="117"/>
      <c r="Q11" s="43"/>
      <c r="R11" s="18"/>
      <c r="S11" s="18"/>
      <c r="T11" s="19"/>
    </row>
    <row r="12" spans="1:20" ht="63.75" customHeight="1" x14ac:dyDescent="0.3">
      <c r="A12" s="232"/>
      <c r="B12" s="72" t="s">
        <v>4</v>
      </c>
      <c r="C12" s="24" t="s">
        <v>9</v>
      </c>
      <c r="D12" s="55" t="s">
        <v>10</v>
      </c>
      <c r="E12" s="56"/>
      <c r="F12" s="57"/>
      <c r="G12" s="57"/>
      <c r="H12" s="58"/>
      <c r="I12" s="58"/>
      <c r="J12" s="58"/>
      <c r="K12" s="173" t="s">
        <v>101</v>
      </c>
      <c r="M12" s="42"/>
      <c r="N12" s="42"/>
      <c r="O12" s="42"/>
      <c r="P12" s="118"/>
      <c r="Q12" s="43"/>
      <c r="R12" s="18"/>
      <c r="S12" s="18"/>
      <c r="T12" s="19"/>
    </row>
    <row r="13" spans="1:20" ht="18.75" customHeight="1" x14ac:dyDescent="0.3">
      <c r="A13" s="232"/>
      <c r="B13" s="89" t="s">
        <v>80</v>
      </c>
      <c r="C13" s="25" t="s">
        <v>9</v>
      </c>
      <c r="D13" s="26" t="s">
        <v>10</v>
      </c>
      <c r="E13" s="25"/>
      <c r="F13" s="22"/>
      <c r="G13" s="22"/>
      <c r="H13" s="153">
        <f>SUM(H19+H20+H21+H22+H45+H46+H56+H57+H59+H76+H77+H84)</f>
        <v>2991706558.8900003</v>
      </c>
      <c r="I13" s="153">
        <f t="shared" ref="I13:J13" si="0">SUM(I19+I20+I21+I22+I45+I46+I56+I57+I59+I76+I77+I84)</f>
        <v>2159763571.8800001</v>
      </c>
      <c r="J13" s="153">
        <f t="shared" si="0"/>
        <v>525663205.88999999</v>
      </c>
      <c r="K13" s="142"/>
      <c r="M13" s="45"/>
      <c r="N13" s="46"/>
      <c r="O13" s="45"/>
      <c r="P13" s="119"/>
      <c r="Q13" s="115"/>
      <c r="R13" s="75"/>
      <c r="S13" s="20"/>
      <c r="T13" s="21"/>
    </row>
    <row r="14" spans="1:20" ht="16.5" hidden="1" x14ac:dyDescent="0.2">
      <c r="A14" s="232"/>
      <c r="B14" s="53" t="s">
        <v>31</v>
      </c>
      <c r="C14" s="25" t="s">
        <v>9</v>
      </c>
      <c r="D14" s="26" t="s">
        <v>10</v>
      </c>
      <c r="E14" s="25"/>
      <c r="F14" s="22"/>
      <c r="G14" s="22"/>
      <c r="H14" s="153">
        <f>H23+H60+H78+H79+H85</f>
        <v>0</v>
      </c>
      <c r="I14" s="153">
        <f>I23+I60+I78+I79+I85</f>
        <v>0</v>
      </c>
      <c r="J14" s="153">
        <f>J23+J60+J78+J79+J85</f>
        <v>0</v>
      </c>
      <c r="K14" s="142"/>
      <c r="M14" s="41"/>
      <c r="N14" s="44"/>
      <c r="O14" s="44"/>
      <c r="P14" s="119"/>
      <c r="Q14" s="116"/>
    </row>
    <row r="15" spans="1:20" ht="16.5" hidden="1" x14ac:dyDescent="0.2">
      <c r="A15" s="232"/>
      <c r="B15" s="53" t="s">
        <v>32</v>
      </c>
      <c r="C15" s="25" t="s">
        <v>9</v>
      </c>
      <c r="D15" s="26" t="s">
        <v>10</v>
      </c>
      <c r="E15" s="25"/>
      <c r="F15" s="23"/>
      <c r="G15" s="23"/>
      <c r="H15" s="153">
        <f>H24+H47+H62+H80+H81+H86</f>
        <v>0</v>
      </c>
      <c r="I15" s="153">
        <f>I24+I47+I57+I62+I80+I81+I86</f>
        <v>0</v>
      </c>
      <c r="J15" s="153">
        <f>J24+J47+J57+J62+J80+J81+J86</f>
        <v>0</v>
      </c>
      <c r="K15" s="142"/>
      <c r="M15" s="41"/>
      <c r="N15" s="44"/>
      <c r="O15" s="44"/>
      <c r="P15" s="119"/>
      <c r="Q15" s="116"/>
    </row>
    <row r="16" spans="1:20" ht="18" customHeight="1" x14ac:dyDescent="0.3">
      <c r="A16" s="224"/>
      <c r="B16" s="54" t="s">
        <v>0</v>
      </c>
      <c r="C16" s="22" t="s">
        <v>9</v>
      </c>
      <c r="D16" s="28" t="s">
        <v>10</v>
      </c>
      <c r="E16" s="22"/>
      <c r="F16" s="22"/>
      <c r="G16" s="22"/>
      <c r="H16" s="153">
        <f>SUM(H13+H14+H15)</f>
        <v>2991706558.8900003</v>
      </c>
      <c r="I16" s="153">
        <f>SUM(I13+I14+I15)</f>
        <v>2159763571.8800001</v>
      </c>
      <c r="J16" s="153">
        <f>SUM(J13+J14+J15)</f>
        <v>525663205.88999999</v>
      </c>
      <c r="K16" s="143"/>
      <c r="M16" s="41"/>
      <c r="N16" s="46"/>
      <c r="O16" s="74"/>
      <c r="P16" s="119"/>
      <c r="Q16" s="116"/>
      <c r="R16" s="78"/>
      <c r="S16" s="20"/>
      <c r="T16" s="21"/>
    </row>
    <row r="17" spans="1:18" ht="34.5" customHeight="1" x14ac:dyDescent="0.2">
      <c r="A17" s="50"/>
      <c r="B17" s="65" t="s">
        <v>2</v>
      </c>
      <c r="C17" s="53"/>
      <c r="D17" s="53"/>
      <c r="E17" s="53"/>
      <c r="F17" s="53"/>
      <c r="G17" s="53"/>
      <c r="H17" s="66"/>
      <c r="I17" s="66"/>
      <c r="J17" s="66"/>
      <c r="K17" s="67"/>
      <c r="R17" s="4"/>
    </row>
    <row r="18" spans="1:18" ht="63" customHeight="1" x14ac:dyDescent="0.2">
      <c r="A18" s="139" t="s">
        <v>33</v>
      </c>
      <c r="B18" s="101" t="s">
        <v>49</v>
      </c>
      <c r="C18" s="53" t="s">
        <v>9</v>
      </c>
      <c r="D18" s="53" t="s">
        <v>10</v>
      </c>
      <c r="E18" s="88">
        <v>4</v>
      </c>
      <c r="F18" s="89" t="s">
        <v>11</v>
      </c>
      <c r="G18" s="126"/>
      <c r="H18" s="154">
        <f>H19+H20+H21+H22+H23+H24</f>
        <v>474309539.71000004</v>
      </c>
      <c r="I18" s="154">
        <f>I19+I20+I21+I22+I23+I24</f>
        <v>489259709.84000003</v>
      </c>
      <c r="J18" s="154">
        <f>J19+J20+J21+J22+J23+J24</f>
        <v>525063205.88999999</v>
      </c>
      <c r="K18" s="173" t="s">
        <v>91</v>
      </c>
      <c r="R18" s="4"/>
    </row>
    <row r="19" spans="1:18" ht="24.75" hidden="1" customHeight="1" x14ac:dyDescent="0.2">
      <c r="A19" s="140"/>
      <c r="B19" s="53" t="s">
        <v>14</v>
      </c>
      <c r="C19" s="25" t="s">
        <v>9</v>
      </c>
      <c r="D19" s="26" t="s">
        <v>10</v>
      </c>
      <c r="E19" s="88">
        <v>4</v>
      </c>
      <c r="F19" s="89" t="s">
        <v>11</v>
      </c>
      <c r="G19" s="93" t="s">
        <v>24</v>
      </c>
      <c r="H19" s="154">
        <f>H26</f>
        <v>0</v>
      </c>
      <c r="I19" s="154">
        <f>I26</f>
        <v>0</v>
      </c>
      <c r="J19" s="154">
        <f>J26</f>
        <v>0</v>
      </c>
      <c r="K19" s="142"/>
      <c r="R19" s="4"/>
    </row>
    <row r="20" spans="1:18" ht="24.75" customHeight="1" x14ac:dyDescent="0.2">
      <c r="A20" s="141"/>
      <c r="B20" s="89" t="s">
        <v>80</v>
      </c>
      <c r="C20" s="22" t="s">
        <v>9</v>
      </c>
      <c r="D20" s="28" t="s">
        <v>10</v>
      </c>
      <c r="E20" s="90">
        <v>4</v>
      </c>
      <c r="F20" s="89" t="s">
        <v>11</v>
      </c>
      <c r="G20" s="90"/>
      <c r="H20" s="154">
        <f>H30+H43</f>
        <v>474309539.71000004</v>
      </c>
      <c r="I20" s="154">
        <f>I30+I43</f>
        <v>489259709.84000003</v>
      </c>
      <c r="J20" s="154">
        <f>J30+J43</f>
        <v>525063205.88999999</v>
      </c>
      <c r="K20" s="143"/>
      <c r="R20" s="34"/>
    </row>
    <row r="21" spans="1:18" ht="15.75" hidden="1" x14ac:dyDescent="0.2">
      <c r="A21" s="140"/>
      <c r="B21" s="71" t="s">
        <v>34</v>
      </c>
      <c r="C21" s="24" t="s">
        <v>9</v>
      </c>
      <c r="D21" s="24" t="s">
        <v>10</v>
      </c>
      <c r="E21" s="151">
        <v>4</v>
      </c>
      <c r="F21" s="152" t="s">
        <v>11</v>
      </c>
      <c r="G21" s="91">
        <v>81660</v>
      </c>
      <c r="H21" s="87"/>
      <c r="I21" s="87"/>
      <c r="J21" s="87"/>
      <c r="K21" s="142"/>
      <c r="R21" s="34"/>
    </row>
    <row r="22" spans="1:18" ht="15.75" hidden="1" x14ac:dyDescent="0.2">
      <c r="A22" s="140"/>
      <c r="B22" s="53" t="s">
        <v>14</v>
      </c>
      <c r="C22" s="22" t="s">
        <v>9</v>
      </c>
      <c r="D22" s="22" t="s">
        <v>10</v>
      </c>
      <c r="E22" s="88">
        <v>4</v>
      </c>
      <c r="F22" s="89" t="s">
        <v>11</v>
      </c>
      <c r="G22" s="90" t="s">
        <v>13</v>
      </c>
      <c r="H22" s="16"/>
      <c r="I22" s="16"/>
      <c r="J22" s="16"/>
      <c r="K22" s="142"/>
      <c r="R22" s="34"/>
    </row>
    <row r="23" spans="1:18" ht="15.75" hidden="1" x14ac:dyDescent="0.2">
      <c r="A23" s="140"/>
      <c r="B23" s="53" t="s">
        <v>31</v>
      </c>
      <c r="C23" s="22" t="s">
        <v>9</v>
      </c>
      <c r="D23" s="28" t="s">
        <v>10</v>
      </c>
      <c r="E23" s="88">
        <v>4</v>
      </c>
      <c r="F23" s="89" t="s">
        <v>11</v>
      </c>
      <c r="G23" s="93" t="s">
        <v>24</v>
      </c>
      <c r="H23" s="16"/>
      <c r="I23" s="16"/>
      <c r="J23" s="16"/>
      <c r="K23" s="142"/>
      <c r="R23" s="34"/>
    </row>
    <row r="24" spans="1:18" ht="15.75" hidden="1" x14ac:dyDescent="0.2">
      <c r="A24" s="141"/>
      <c r="B24" s="53" t="s">
        <v>32</v>
      </c>
      <c r="C24" s="24" t="s">
        <v>9</v>
      </c>
      <c r="D24" s="24" t="s">
        <v>10</v>
      </c>
      <c r="E24" s="90">
        <v>4</v>
      </c>
      <c r="F24" s="89" t="s">
        <v>11</v>
      </c>
      <c r="G24" s="91" t="s">
        <v>13</v>
      </c>
      <c r="H24" s="16"/>
      <c r="I24" s="16"/>
      <c r="J24" s="16"/>
      <c r="K24" s="143"/>
      <c r="R24" s="4"/>
    </row>
    <row r="25" spans="1:18" ht="38.25" hidden="1" x14ac:dyDescent="0.2">
      <c r="A25" s="225" t="s">
        <v>35</v>
      </c>
      <c r="B25" s="63" t="s">
        <v>36</v>
      </c>
      <c r="C25" s="25" t="s">
        <v>9</v>
      </c>
      <c r="D25" s="26" t="s">
        <v>10</v>
      </c>
      <c r="E25" s="88">
        <v>4</v>
      </c>
      <c r="F25" s="89" t="s">
        <v>11</v>
      </c>
      <c r="G25" s="93" t="s">
        <v>24</v>
      </c>
      <c r="H25" s="16">
        <f>H26+H27</f>
        <v>0</v>
      </c>
      <c r="I25" s="16">
        <f>I26+I27</f>
        <v>0</v>
      </c>
      <c r="J25" s="16">
        <f>J26+J27</f>
        <v>0</v>
      </c>
      <c r="K25" s="217"/>
      <c r="R25" s="4"/>
    </row>
    <row r="26" spans="1:18" hidden="1" x14ac:dyDescent="0.2">
      <c r="A26" s="226"/>
      <c r="B26" s="64" t="s">
        <v>14</v>
      </c>
      <c r="C26" s="25" t="s">
        <v>9</v>
      </c>
      <c r="D26" s="26" t="s">
        <v>10</v>
      </c>
      <c r="E26" s="88">
        <v>4</v>
      </c>
      <c r="F26" s="89" t="s">
        <v>11</v>
      </c>
      <c r="G26" s="93" t="s">
        <v>24</v>
      </c>
      <c r="H26" s="13"/>
      <c r="I26" s="37"/>
      <c r="J26" s="37"/>
      <c r="K26" s="218"/>
    </row>
    <row r="27" spans="1:18" ht="12.75" hidden="1" customHeight="1" x14ac:dyDescent="0.2">
      <c r="A27" s="227"/>
      <c r="B27" s="64" t="s">
        <v>31</v>
      </c>
      <c r="C27" s="22" t="s">
        <v>9</v>
      </c>
      <c r="D27" s="28" t="s">
        <v>10</v>
      </c>
      <c r="E27" s="88">
        <v>4</v>
      </c>
      <c r="F27" s="89" t="s">
        <v>11</v>
      </c>
      <c r="G27" s="93" t="s">
        <v>24</v>
      </c>
      <c r="H27" s="13"/>
      <c r="I27" s="37"/>
      <c r="J27" s="37"/>
      <c r="K27" s="219"/>
    </row>
    <row r="28" spans="1:18" ht="35.25" customHeight="1" x14ac:dyDescent="0.2">
      <c r="A28" s="184">
        <v>11</v>
      </c>
      <c r="B28" s="184"/>
      <c r="C28" s="184"/>
      <c r="D28" s="184"/>
      <c r="E28" s="184"/>
      <c r="F28" s="184"/>
      <c r="G28" s="184"/>
      <c r="H28" s="184"/>
      <c r="I28" s="184"/>
      <c r="J28" s="184"/>
      <c r="K28" s="184"/>
    </row>
    <row r="29" spans="1:18" ht="43.5" customHeight="1" x14ac:dyDescent="0.2">
      <c r="A29" s="220" t="s">
        <v>51</v>
      </c>
      <c r="B29" s="59" t="s">
        <v>37</v>
      </c>
      <c r="C29" s="22" t="s">
        <v>9</v>
      </c>
      <c r="D29" s="22" t="s">
        <v>10</v>
      </c>
      <c r="E29" s="88">
        <v>4</v>
      </c>
      <c r="F29" s="89" t="s">
        <v>11</v>
      </c>
      <c r="G29" s="90" t="s">
        <v>61</v>
      </c>
      <c r="H29" s="154">
        <f>H30+H31+H32</f>
        <v>469309539.71000004</v>
      </c>
      <c r="I29" s="154">
        <f>I30+I31+I32</f>
        <v>482059709.84000003</v>
      </c>
      <c r="J29" s="154">
        <f>J30+J31+J32</f>
        <v>519655205.88999999</v>
      </c>
      <c r="K29" s="171" t="s">
        <v>91</v>
      </c>
    </row>
    <row r="30" spans="1:18" ht="28.5" customHeight="1" x14ac:dyDescent="0.2">
      <c r="A30" s="221"/>
      <c r="B30" s="89" t="s">
        <v>80</v>
      </c>
      <c r="C30" s="25" t="s">
        <v>9</v>
      </c>
      <c r="D30" s="26" t="s">
        <v>10</v>
      </c>
      <c r="E30" s="88">
        <v>4</v>
      </c>
      <c r="F30" s="89" t="s">
        <v>11</v>
      </c>
      <c r="G30" s="90" t="s">
        <v>61</v>
      </c>
      <c r="H30" s="154">
        <f>SUM(H34+H36+H40)</f>
        <v>469309539.71000004</v>
      </c>
      <c r="I30" s="154">
        <f t="shared" ref="I30:J30" si="1">SUM(I34+I36+I40)</f>
        <v>482059709.84000003</v>
      </c>
      <c r="J30" s="154">
        <f t="shared" si="1"/>
        <v>519655205.88999999</v>
      </c>
      <c r="K30" s="144"/>
    </row>
    <row r="31" spans="1:18" ht="29.25" hidden="1" customHeight="1" x14ac:dyDescent="0.2">
      <c r="A31" s="221"/>
      <c r="B31" s="53" t="s">
        <v>14</v>
      </c>
      <c r="C31" s="22" t="s">
        <v>9</v>
      </c>
      <c r="D31" s="22" t="s">
        <v>10</v>
      </c>
      <c r="E31" s="88">
        <v>4</v>
      </c>
      <c r="F31" s="89" t="s">
        <v>11</v>
      </c>
      <c r="G31" s="90" t="s">
        <v>13</v>
      </c>
      <c r="H31" s="154"/>
      <c r="I31" s="154"/>
      <c r="J31" s="154"/>
      <c r="K31" s="144"/>
    </row>
    <row r="32" spans="1:18" ht="27.75" hidden="1" customHeight="1" x14ac:dyDescent="0.2">
      <c r="A32" s="222"/>
      <c r="B32" s="53" t="s">
        <v>32</v>
      </c>
      <c r="C32" s="24" t="s">
        <v>9</v>
      </c>
      <c r="D32" s="24" t="s">
        <v>10</v>
      </c>
      <c r="E32" s="90">
        <v>4</v>
      </c>
      <c r="F32" s="89" t="s">
        <v>11</v>
      </c>
      <c r="G32" s="91" t="s">
        <v>13</v>
      </c>
      <c r="H32" s="154"/>
      <c r="I32" s="154"/>
      <c r="J32" s="154"/>
      <c r="K32" s="145"/>
    </row>
    <row r="33" spans="1:18" ht="42.75" customHeight="1" x14ac:dyDescent="0.2">
      <c r="A33" s="94" t="s">
        <v>52</v>
      </c>
      <c r="B33" s="60" t="s">
        <v>38</v>
      </c>
      <c r="C33" s="22" t="s">
        <v>9</v>
      </c>
      <c r="D33" s="22" t="s">
        <v>10</v>
      </c>
      <c r="E33" s="88">
        <v>4</v>
      </c>
      <c r="F33" s="89" t="s">
        <v>11</v>
      </c>
      <c r="G33" s="90">
        <v>81610</v>
      </c>
      <c r="H33" s="154">
        <f>H34</f>
        <v>13407990.57</v>
      </c>
      <c r="I33" s="154">
        <f>I34</f>
        <v>12854785.470000001</v>
      </c>
      <c r="J33" s="154">
        <f>J34</f>
        <v>9106246.4700000007</v>
      </c>
      <c r="K33" s="171" t="s">
        <v>92</v>
      </c>
    </row>
    <row r="34" spans="1:18" ht="20.25" customHeight="1" x14ac:dyDescent="0.2">
      <c r="A34" s="61"/>
      <c r="B34" s="89" t="s">
        <v>80</v>
      </c>
      <c r="C34" s="22" t="s">
        <v>9</v>
      </c>
      <c r="D34" s="22" t="s">
        <v>10</v>
      </c>
      <c r="E34" s="88">
        <v>4</v>
      </c>
      <c r="F34" s="89" t="s">
        <v>11</v>
      </c>
      <c r="G34" s="90">
        <v>81610</v>
      </c>
      <c r="H34" s="177">
        <v>13407990.57</v>
      </c>
      <c r="I34" s="13">
        <f>294748.48+1040000+2080000+9440036.99</f>
        <v>12854785.470000001</v>
      </c>
      <c r="J34" s="13">
        <f>306538.02+1081600+2163200+5554908.45</f>
        <v>9106246.4700000007</v>
      </c>
      <c r="K34" s="145"/>
    </row>
    <row r="35" spans="1:18" s="39" customFormat="1" ht="35.25" customHeight="1" x14ac:dyDescent="0.2">
      <c r="A35" s="209" t="s">
        <v>53</v>
      </c>
      <c r="B35" s="60" t="s">
        <v>66</v>
      </c>
      <c r="C35" s="22" t="s">
        <v>9</v>
      </c>
      <c r="D35" s="22" t="s">
        <v>10</v>
      </c>
      <c r="E35" s="88">
        <v>4</v>
      </c>
      <c r="F35" s="89" t="s">
        <v>11</v>
      </c>
      <c r="G35" s="90" t="s">
        <v>20</v>
      </c>
      <c r="H35" s="154">
        <f>H36</f>
        <v>56982899.170000002</v>
      </c>
      <c r="I35" s="154">
        <f t="shared" ref="I35:J35" si="2">I36</f>
        <v>47467630.130000003</v>
      </c>
      <c r="J35" s="154">
        <f t="shared" si="2"/>
        <v>70255224.230000004</v>
      </c>
      <c r="K35" s="171" t="s">
        <v>93</v>
      </c>
    </row>
    <row r="36" spans="1:18" ht="25.5" customHeight="1" x14ac:dyDescent="0.2">
      <c r="A36" s="209"/>
      <c r="B36" s="89" t="s">
        <v>80</v>
      </c>
      <c r="C36" s="24" t="s">
        <v>9</v>
      </c>
      <c r="D36" s="24" t="s">
        <v>10</v>
      </c>
      <c r="E36" s="88">
        <v>4</v>
      </c>
      <c r="F36" s="89" t="s">
        <v>11</v>
      </c>
      <c r="G36" s="90" t="s">
        <v>20</v>
      </c>
      <c r="H36" s="177">
        <v>56982899.170000002</v>
      </c>
      <c r="I36" s="15">
        <f>14134296.8+3333333.33+30000000</f>
        <v>47467630.130000003</v>
      </c>
      <c r="J36" s="62">
        <f>14699668.67+5555555.56+50000000</f>
        <v>70255224.230000004</v>
      </c>
      <c r="K36" s="144"/>
    </row>
    <row r="37" spans="1:18" ht="29.25" hidden="1" customHeight="1" x14ac:dyDescent="0.2">
      <c r="A37" s="210" t="s">
        <v>63</v>
      </c>
      <c r="B37" s="102" t="s">
        <v>39</v>
      </c>
      <c r="C37" s="22" t="s">
        <v>9</v>
      </c>
      <c r="D37" s="22" t="s">
        <v>10</v>
      </c>
      <c r="E37" s="88">
        <v>4</v>
      </c>
      <c r="F37" s="89" t="s">
        <v>11</v>
      </c>
      <c r="G37" s="90">
        <v>81610</v>
      </c>
      <c r="H37" s="16">
        <f>H38</f>
        <v>0</v>
      </c>
      <c r="I37" s="16">
        <f>I38</f>
        <v>0</v>
      </c>
      <c r="J37" s="16">
        <f>J38</f>
        <v>0</v>
      </c>
      <c r="K37" s="192" t="s">
        <v>65</v>
      </c>
    </row>
    <row r="38" spans="1:18" ht="23.25" hidden="1" customHeight="1" x14ac:dyDescent="0.2">
      <c r="A38" s="210"/>
      <c r="B38" s="101" t="s">
        <v>34</v>
      </c>
      <c r="C38" s="22" t="s">
        <v>9</v>
      </c>
      <c r="D38" s="22" t="s">
        <v>10</v>
      </c>
      <c r="E38" s="88">
        <v>4</v>
      </c>
      <c r="F38" s="89" t="s">
        <v>11</v>
      </c>
      <c r="G38" s="90">
        <v>81610</v>
      </c>
      <c r="H38" s="13"/>
      <c r="I38" s="27"/>
      <c r="J38" s="14"/>
      <c r="K38" s="193"/>
    </row>
    <row r="39" spans="1:18" ht="51" customHeight="1" x14ac:dyDescent="0.2">
      <c r="A39" s="209" t="s">
        <v>69</v>
      </c>
      <c r="B39" s="73" t="s">
        <v>40</v>
      </c>
      <c r="C39" s="25" t="s">
        <v>9</v>
      </c>
      <c r="D39" s="25" t="s">
        <v>10</v>
      </c>
      <c r="E39" s="88">
        <v>4</v>
      </c>
      <c r="F39" s="89" t="s">
        <v>11</v>
      </c>
      <c r="G39" s="88" t="s">
        <v>13</v>
      </c>
      <c r="H39" s="154">
        <f>H40+H41</f>
        <v>398918649.97000003</v>
      </c>
      <c r="I39" s="154">
        <f>I40+I41</f>
        <v>421737294.24000001</v>
      </c>
      <c r="J39" s="154">
        <f>J40+J41</f>
        <v>440293735.19</v>
      </c>
      <c r="K39" s="171" t="s">
        <v>94</v>
      </c>
    </row>
    <row r="40" spans="1:18" ht="24.75" customHeight="1" x14ac:dyDescent="0.2">
      <c r="A40" s="209"/>
      <c r="B40" s="89" t="s">
        <v>80</v>
      </c>
      <c r="C40" s="25" t="s">
        <v>9</v>
      </c>
      <c r="D40" s="25" t="s">
        <v>10</v>
      </c>
      <c r="E40" s="88">
        <v>4</v>
      </c>
      <c r="F40" s="89" t="s">
        <v>11</v>
      </c>
      <c r="G40" s="88" t="s">
        <v>13</v>
      </c>
      <c r="H40" s="14">
        <f>39891865+359026784.97</f>
        <v>398918649.97000003</v>
      </c>
      <c r="I40" s="35">
        <f>42173729.42+379563564.82</f>
        <v>421737294.24000001</v>
      </c>
      <c r="J40" s="13">
        <f>44029373.52+396264361.67</f>
        <v>440293735.19</v>
      </c>
      <c r="K40" s="144"/>
    </row>
    <row r="41" spans="1:18" ht="26.25" hidden="1" customHeight="1" x14ac:dyDescent="0.2">
      <c r="A41" s="209"/>
      <c r="B41" s="53" t="s">
        <v>32</v>
      </c>
      <c r="C41" s="22" t="s">
        <v>9</v>
      </c>
      <c r="D41" s="22" t="s">
        <v>10</v>
      </c>
      <c r="E41" s="90">
        <v>4</v>
      </c>
      <c r="F41" s="89" t="s">
        <v>11</v>
      </c>
      <c r="G41" s="90" t="s">
        <v>13</v>
      </c>
      <c r="H41" s="48"/>
      <c r="I41" s="15"/>
      <c r="J41" s="14"/>
      <c r="K41" s="145"/>
    </row>
    <row r="42" spans="1:18" ht="33" customHeight="1" x14ac:dyDescent="0.2">
      <c r="A42" s="204" t="s">
        <v>54</v>
      </c>
      <c r="B42" s="53" t="s">
        <v>41</v>
      </c>
      <c r="C42" s="22" t="s">
        <v>9</v>
      </c>
      <c r="D42" s="22" t="s">
        <v>10</v>
      </c>
      <c r="E42" s="88">
        <v>4</v>
      </c>
      <c r="F42" s="89" t="s">
        <v>11</v>
      </c>
      <c r="G42" s="90">
        <v>81660</v>
      </c>
      <c r="H42" s="154">
        <f>H43</f>
        <v>5000000</v>
      </c>
      <c r="I42" s="154">
        <f>I43</f>
        <v>7200000</v>
      </c>
      <c r="J42" s="154">
        <f>J43</f>
        <v>5408000</v>
      </c>
      <c r="K42" s="203" t="s">
        <v>95</v>
      </c>
    </row>
    <row r="43" spans="1:18" ht="23.25" customHeight="1" x14ac:dyDescent="0.2">
      <c r="A43" s="205"/>
      <c r="B43" s="89" t="s">
        <v>80</v>
      </c>
      <c r="C43" s="22" t="s">
        <v>9</v>
      </c>
      <c r="D43" s="22" t="s">
        <v>10</v>
      </c>
      <c r="E43" s="88">
        <v>4</v>
      </c>
      <c r="F43" s="89" t="s">
        <v>11</v>
      </c>
      <c r="G43" s="90">
        <v>81660</v>
      </c>
      <c r="H43" s="14">
        <v>5000000</v>
      </c>
      <c r="I43" s="14">
        <v>7200000</v>
      </c>
      <c r="J43" s="14">
        <v>5408000</v>
      </c>
      <c r="K43" s="203"/>
    </row>
    <row r="44" spans="1:18" ht="36" customHeight="1" x14ac:dyDescent="0.2">
      <c r="A44" s="197" t="s">
        <v>46</v>
      </c>
      <c r="B44" s="59" t="s">
        <v>72</v>
      </c>
      <c r="C44" s="22" t="s">
        <v>9</v>
      </c>
      <c r="D44" s="28" t="s">
        <v>10</v>
      </c>
      <c r="E44" s="90">
        <v>4</v>
      </c>
      <c r="F44" s="92" t="s">
        <v>10</v>
      </c>
      <c r="G44" s="90"/>
      <c r="H44" s="154">
        <f>H45+H46+H47</f>
        <v>93894081.430000007</v>
      </c>
      <c r="I44" s="154">
        <f>I45+I46+I47</f>
        <v>3723653.62</v>
      </c>
      <c r="J44" s="154">
        <f>J45+J46+J47</f>
        <v>600000</v>
      </c>
      <c r="K44" s="194">
        <v>17</v>
      </c>
    </row>
    <row r="45" spans="1:18" ht="24" customHeight="1" x14ac:dyDescent="0.2">
      <c r="A45" s="198"/>
      <c r="B45" s="89" t="s">
        <v>80</v>
      </c>
      <c r="C45" s="25" t="s">
        <v>9</v>
      </c>
      <c r="D45" s="26" t="s">
        <v>10</v>
      </c>
      <c r="E45" s="90">
        <v>4</v>
      </c>
      <c r="F45" s="92" t="s">
        <v>10</v>
      </c>
      <c r="G45" s="88"/>
      <c r="H45" s="154">
        <f>H49+H51</f>
        <v>93894081.430000007</v>
      </c>
      <c r="I45" s="154">
        <f t="shared" ref="I45:J45" si="3">I49+I51</f>
        <v>3723653.62</v>
      </c>
      <c r="J45" s="154">
        <f t="shared" si="3"/>
        <v>600000</v>
      </c>
      <c r="K45" s="195"/>
    </row>
    <row r="46" spans="1:18" hidden="1" x14ac:dyDescent="0.2">
      <c r="A46" s="198"/>
      <c r="B46" s="53" t="s">
        <v>14</v>
      </c>
      <c r="C46" s="22" t="s">
        <v>9</v>
      </c>
      <c r="D46" s="28" t="s">
        <v>10</v>
      </c>
      <c r="E46" s="90">
        <v>4</v>
      </c>
      <c r="F46" s="92" t="s">
        <v>10</v>
      </c>
      <c r="G46" s="90" t="s">
        <v>12</v>
      </c>
      <c r="H46" s="154"/>
      <c r="I46" s="154">
        <f t="shared" ref="H46:J47" si="4">I51</f>
        <v>0</v>
      </c>
      <c r="J46" s="154">
        <f t="shared" si="4"/>
        <v>0</v>
      </c>
      <c r="K46" s="195"/>
      <c r="R46" s="33"/>
    </row>
    <row r="47" spans="1:18" hidden="1" x14ac:dyDescent="0.2">
      <c r="A47" s="199"/>
      <c r="B47" s="53" t="s">
        <v>32</v>
      </c>
      <c r="C47" s="22" t="s">
        <v>9</v>
      </c>
      <c r="D47" s="28" t="s">
        <v>10</v>
      </c>
      <c r="E47" s="90">
        <v>4</v>
      </c>
      <c r="F47" s="92" t="s">
        <v>10</v>
      </c>
      <c r="G47" s="90" t="s">
        <v>12</v>
      </c>
      <c r="H47" s="154">
        <f t="shared" si="4"/>
        <v>0</v>
      </c>
      <c r="I47" s="154">
        <f t="shared" si="4"/>
        <v>0</v>
      </c>
      <c r="J47" s="154">
        <f t="shared" si="4"/>
        <v>0</v>
      </c>
      <c r="K47" s="196"/>
    </row>
    <row r="48" spans="1:18" s="70" customFormat="1" ht="34.5" customHeight="1" x14ac:dyDescent="0.2">
      <c r="A48" s="206" t="s">
        <v>42</v>
      </c>
      <c r="B48" s="97" t="s">
        <v>43</v>
      </c>
      <c r="C48" s="22" t="s">
        <v>9</v>
      </c>
      <c r="D48" s="28" t="s">
        <v>10</v>
      </c>
      <c r="E48" s="90">
        <v>4</v>
      </c>
      <c r="F48" s="92" t="s">
        <v>10</v>
      </c>
      <c r="G48" s="90">
        <v>81680</v>
      </c>
      <c r="H48" s="154">
        <f>H49</f>
        <v>3604477.91</v>
      </c>
      <c r="I48" s="154">
        <f t="shared" ref="I48:J48" si="5">I49</f>
        <v>3723653.62</v>
      </c>
      <c r="J48" s="154">
        <f t="shared" si="5"/>
        <v>600000</v>
      </c>
      <c r="K48" s="207">
        <v>17</v>
      </c>
    </row>
    <row r="49" spans="1:18" ht="23.25" customHeight="1" x14ac:dyDescent="0.2">
      <c r="A49" s="206"/>
      <c r="B49" s="89" t="s">
        <v>80</v>
      </c>
      <c r="C49" s="68" t="s">
        <v>9</v>
      </c>
      <c r="D49" s="69" t="s">
        <v>10</v>
      </c>
      <c r="E49" s="90">
        <v>4</v>
      </c>
      <c r="F49" s="92" t="s">
        <v>10</v>
      </c>
      <c r="G49" s="90">
        <v>81680</v>
      </c>
      <c r="H49" s="13">
        <v>3604477.91</v>
      </c>
      <c r="I49" s="48">
        <v>3723653.62</v>
      </c>
      <c r="J49" s="48">
        <v>600000</v>
      </c>
      <c r="K49" s="208"/>
      <c r="M49" s="79"/>
      <c r="N49" s="79"/>
      <c r="O49" s="109"/>
      <c r="P49" s="120"/>
      <c r="Q49" s="80"/>
      <c r="R49" s="107"/>
    </row>
    <row r="50" spans="1:18" ht="43.5" customHeight="1" x14ac:dyDescent="0.2">
      <c r="A50" s="185" t="s">
        <v>44</v>
      </c>
      <c r="B50" s="146" t="s">
        <v>45</v>
      </c>
      <c r="C50" s="22" t="s">
        <v>9</v>
      </c>
      <c r="D50" s="28" t="s">
        <v>10</v>
      </c>
      <c r="E50" s="90">
        <v>4</v>
      </c>
      <c r="F50" s="92" t="s">
        <v>10</v>
      </c>
      <c r="G50" s="90" t="s">
        <v>12</v>
      </c>
      <c r="H50" s="16">
        <f>H51+H52</f>
        <v>90289603.520000011</v>
      </c>
      <c r="I50" s="16">
        <f>I51+I52</f>
        <v>0</v>
      </c>
      <c r="J50" s="16">
        <f>J51+J52</f>
        <v>0</v>
      </c>
      <c r="K50" s="164">
        <v>17</v>
      </c>
    </row>
    <row r="51" spans="1:18" ht="26.25" customHeight="1" x14ac:dyDescent="0.2">
      <c r="A51" s="186"/>
      <c r="B51" s="89" t="s">
        <v>80</v>
      </c>
      <c r="C51" s="22" t="s">
        <v>9</v>
      </c>
      <c r="D51" s="28" t="s">
        <v>10</v>
      </c>
      <c r="E51" s="90">
        <v>4</v>
      </c>
      <c r="F51" s="92" t="s">
        <v>10</v>
      </c>
      <c r="G51" s="90" t="s">
        <v>12</v>
      </c>
      <c r="H51" s="13">
        <v>90289603.520000011</v>
      </c>
      <c r="I51" s="13"/>
      <c r="J51" s="13"/>
      <c r="K51" s="166"/>
      <c r="L51" s="179"/>
      <c r="M51" s="4"/>
      <c r="N51" s="4"/>
      <c r="O51" s="4"/>
      <c r="P51" s="4"/>
    </row>
    <row r="52" spans="1:18" ht="12.75" hidden="1" customHeight="1" x14ac:dyDescent="0.2">
      <c r="A52" s="170"/>
      <c r="B52" s="146" t="s">
        <v>32</v>
      </c>
      <c r="C52" s="22" t="s">
        <v>9</v>
      </c>
      <c r="D52" s="28" t="s">
        <v>10</v>
      </c>
      <c r="E52" s="90">
        <v>4</v>
      </c>
      <c r="F52" s="92" t="s">
        <v>10</v>
      </c>
      <c r="G52" s="90" t="s">
        <v>12</v>
      </c>
      <c r="H52" s="13"/>
      <c r="I52" s="13"/>
      <c r="J52" s="13"/>
      <c r="K52" s="166"/>
      <c r="L52" s="179"/>
      <c r="M52" s="79"/>
      <c r="N52" s="79"/>
      <c r="O52" s="109"/>
      <c r="P52" s="120"/>
      <c r="Q52" s="80"/>
      <c r="R52" s="107"/>
    </row>
    <row r="53" spans="1:18" ht="28.5" customHeight="1" x14ac:dyDescent="0.2">
      <c r="A53" s="184">
        <v>12</v>
      </c>
      <c r="B53" s="184"/>
      <c r="C53" s="184"/>
      <c r="D53" s="184"/>
      <c r="E53" s="184"/>
      <c r="F53" s="184"/>
      <c r="G53" s="184"/>
      <c r="H53" s="184"/>
      <c r="I53" s="184"/>
      <c r="J53" s="184"/>
      <c r="K53" s="184"/>
      <c r="L53" s="4"/>
      <c r="M53" s="79"/>
      <c r="N53" s="79"/>
      <c r="O53" s="109"/>
      <c r="P53" s="120"/>
      <c r="Q53" s="80"/>
      <c r="R53" s="107"/>
    </row>
    <row r="54" spans="1:18" ht="36" customHeight="1" x14ac:dyDescent="0.2">
      <c r="A54" s="136" t="s">
        <v>55</v>
      </c>
      <c r="B54" s="97" t="s">
        <v>59</v>
      </c>
      <c r="C54" s="22" t="s">
        <v>9</v>
      </c>
      <c r="D54" s="28" t="s">
        <v>10</v>
      </c>
      <c r="E54" s="90">
        <v>4</v>
      </c>
      <c r="F54" s="92" t="s">
        <v>60</v>
      </c>
      <c r="G54" s="90"/>
      <c r="H54" s="154">
        <f>H55</f>
        <v>915834444.45000005</v>
      </c>
      <c r="I54" s="154">
        <f t="shared" ref="I54:J54" si="6">I55</f>
        <v>0</v>
      </c>
      <c r="J54" s="154">
        <f t="shared" si="6"/>
        <v>0</v>
      </c>
      <c r="K54" s="172" t="s">
        <v>96</v>
      </c>
      <c r="L54" s="4"/>
      <c r="M54" s="108"/>
      <c r="N54" s="108"/>
      <c r="O54" s="108"/>
      <c r="P54" s="122"/>
      <c r="Q54" s="76"/>
      <c r="R54" s="81"/>
    </row>
    <row r="55" spans="1:18" ht="106.5" customHeight="1" x14ac:dyDescent="0.2">
      <c r="A55" s="158" t="s">
        <v>81</v>
      </c>
      <c r="B55" s="97" t="s">
        <v>82</v>
      </c>
      <c r="C55" s="22" t="s">
        <v>9</v>
      </c>
      <c r="D55" s="28" t="s">
        <v>10</v>
      </c>
      <c r="E55" s="90">
        <v>4</v>
      </c>
      <c r="F55" s="92" t="s">
        <v>60</v>
      </c>
      <c r="G55" s="90" t="s">
        <v>103</v>
      </c>
      <c r="H55" s="154">
        <f>H56+H57</f>
        <v>915834444.45000005</v>
      </c>
      <c r="I55" s="154">
        <f t="shared" ref="I55:J55" si="7">I56+I57</f>
        <v>0</v>
      </c>
      <c r="J55" s="154">
        <f t="shared" si="7"/>
        <v>0</v>
      </c>
      <c r="K55" s="134"/>
      <c r="L55" s="4"/>
      <c r="M55" s="108"/>
      <c r="N55" s="108"/>
      <c r="O55" s="108"/>
      <c r="P55" s="122"/>
      <c r="Q55" s="76"/>
      <c r="R55" s="81"/>
    </row>
    <row r="56" spans="1:18" ht="25.5" customHeight="1" x14ac:dyDescent="0.2">
      <c r="A56" s="159"/>
      <c r="B56" s="89" t="s">
        <v>80</v>
      </c>
      <c r="C56" s="22" t="s">
        <v>9</v>
      </c>
      <c r="D56" s="28" t="s">
        <v>10</v>
      </c>
      <c r="E56" s="90">
        <v>4</v>
      </c>
      <c r="F56" s="92" t="s">
        <v>60</v>
      </c>
      <c r="G56" s="90">
        <v>98001</v>
      </c>
      <c r="H56" s="13">
        <f>906676100</f>
        <v>906676100</v>
      </c>
      <c r="I56" s="13"/>
      <c r="J56" s="13"/>
      <c r="K56" s="134"/>
      <c r="L56" s="4"/>
      <c r="M56" s="130"/>
      <c r="N56" s="130"/>
      <c r="O56" s="130"/>
      <c r="P56" s="119"/>
      <c r="Q56" s="45"/>
      <c r="R56" s="75"/>
    </row>
    <row r="57" spans="1:18" ht="25.5" customHeight="1" x14ac:dyDescent="0.2">
      <c r="A57" s="138"/>
      <c r="B57" s="89" t="s">
        <v>80</v>
      </c>
      <c r="C57" s="22" t="s">
        <v>9</v>
      </c>
      <c r="D57" s="28" t="s">
        <v>10</v>
      </c>
      <c r="E57" s="90">
        <v>4</v>
      </c>
      <c r="F57" s="92" t="s">
        <v>60</v>
      </c>
      <c r="G57" s="90" t="s">
        <v>100</v>
      </c>
      <c r="H57" s="13">
        <v>9158344.4499999993</v>
      </c>
      <c r="I57" s="13"/>
      <c r="J57" s="13"/>
      <c r="K57" s="135"/>
      <c r="L57" s="4"/>
      <c r="M57" s="130"/>
      <c r="N57" s="130"/>
      <c r="O57" s="130"/>
      <c r="P57" s="121"/>
      <c r="Q57" s="80"/>
      <c r="R57" s="81"/>
    </row>
    <row r="58" spans="1:18" ht="38.25" x14ac:dyDescent="0.2">
      <c r="A58" s="136" t="s">
        <v>47</v>
      </c>
      <c r="B58" s="59" t="s">
        <v>73</v>
      </c>
      <c r="C58" s="22" t="s">
        <v>9</v>
      </c>
      <c r="D58" s="28" t="s">
        <v>10</v>
      </c>
      <c r="E58" s="90">
        <v>1</v>
      </c>
      <c r="F58" s="92" t="s">
        <v>19</v>
      </c>
      <c r="G58" s="90"/>
      <c r="H58" s="154">
        <f>H59+H60+H62</f>
        <v>1175091473.7800002</v>
      </c>
      <c r="I58" s="154">
        <f>I59+I60+I62</f>
        <v>1367396760.21</v>
      </c>
      <c r="J58" s="154">
        <f t="shared" ref="J58" si="8">J59+J60+J62</f>
        <v>0</v>
      </c>
      <c r="K58" s="172" t="s">
        <v>97</v>
      </c>
      <c r="L58" s="4"/>
      <c r="M58" s="108"/>
      <c r="N58" s="108"/>
      <c r="O58" s="108"/>
      <c r="P58" s="122"/>
      <c r="Q58" s="76"/>
      <c r="R58" s="77"/>
    </row>
    <row r="59" spans="1:18" ht="23.25" customHeight="1" x14ac:dyDescent="0.2">
      <c r="A59" s="138"/>
      <c r="B59" s="89" t="s">
        <v>80</v>
      </c>
      <c r="C59" s="22" t="s">
        <v>9</v>
      </c>
      <c r="D59" s="28" t="s">
        <v>10</v>
      </c>
      <c r="E59" s="90">
        <v>1</v>
      </c>
      <c r="F59" s="92" t="s">
        <v>19</v>
      </c>
      <c r="G59" s="90"/>
      <c r="H59" s="154">
        <f>H64+H68+H70</f>
        <v>1175091473.7800002</v>
      </c>
      <c r="I59" s="154">
        <f t="shared" ref="I59:J59" si="9">I64+I68+I70</f>
        <v>1367396760.21</v>
      </c>
      <c r="J59" s="154">
        <f t="shared" si="9"/>
        <v>0</v>
      </c>
      <c r="K59" s="135"/>
      <c r="L59" s="4"/>
      <c r="M59" s="45"/>
      <c r="N59" s="45"/>
      <c r="O59" s="45"/>
      <c r="P59" s="119"/>
      <c r="Q59" s="45"/>
      <c r="R59" s="75"/>
    </row>
    <row r="60" spans="1:18" ht="25.5" hidden="1" x14ac:dyDescent="0.2">
      <c r="A60" s="137"/>
      <c r="B60" s="53" t="s">
        <v>31</v>
      </c>
      <c r="C60" s="22" t="s">
        <v>9</v>
      </c>
      <c r="D60" s="28" t="s">
        <v>10</v>
      </c>
      <c r="E60" s="90">
        <v>1</v>
      </c>
      <c r="F60" s="92" t="s">
        <v>19</v>
      </c>
      <c r="G60" s="90" t="s">
        <v>68</v>
      </c>
      <c r="H60" s="16">
        <f>H65+H71</f>
        <v>0</v>
      </c>
      <c r="I60" s="16">
        <f>I65+I71</f>
        <v>0</v>
      </c>
      <c r="J60" s="16">
        <f>J65+J71</f>
        <v>0</v>
      </c>
      <c r="K60" s="134"/>
      <c r="L60" s="4"/>
      <c r="M60" s="4"/>
      <c r="N60" s="4"/>
      <c r="O60" s="4"/>
      <c r="P60" s="4"/>
      <c r="R60" s="4"/>
    </row>
    <row r="61" spans="1:18" ht="15" hidden="1" x14ac:dyDescent="0.2">
      <c r="A61" s="137"/>
      <c r="B61" s="53" t="s">
        <v>31</v>
      </c>
      <c r="C61" s="22" t="s">
        <v>9</v>
      </c>
      <c r="D61" s="28" t="s">
        <v>10</v>
      </c>
      <c r="E61" s="90">
        <v>1</v>
      </c>
      <c r="F61" s="92" t="s">
        <v>19</v>
      </c>
      <c r="G61" s="125" t="s">
        <v>25</v>
      </c>
      <c r="H61" s="16"/>
      <c r="I61" s="16"/>
      <c r="J61" s="16"/>
      <c r="K61" s="134"/>
      <c r="L61" s="4"/>
      <c r="M61" s="4"/>
      <c r="N61" s="4"/>
      <c r="O61" s="4"/>
      <c r="P61" s="4"/>
      <c r="R61" s="4"/>
    </row>
    <row r="62" spans="1:18" ht="25.5" hidden="1" x14ac:dyDescent="0.2">
      <c r="A62" s="138"/>
      <c r="B62" s="53" t="s">
        <v>32</v>
      </c>
      <c r="C62" s="22" t="s">
        <v>9</v>
      </c>
      <c r="D62" s="28" t="s">
        <v>10</v>
      </c>
      <c r="E62" s="90">
        <v>1</v>
      </c>
      <c r="F62" s="92" t="s">
        <v>19</v>
      </c>
      <c r="G62" s="90" t="s">
        <v>68</v>
      </c>
      <c r="H62" s="16">
        <f>H66+H72</f>
        <v>0</v>
      </c>
      <c r="I62" s="16">
        <f>I66+I72</f>
        <v>0</v>
      </c>
      <c r="J62" s="16">
        <f>J66+J72</f>
        <v>0</v>
      </c>
      <c r="K62" s="135"/>
      <c r="L62" s="4"/>
      <c r="M62" s="4"/>
      <c r="N62" s="4"/>
      <c r="O62" s="4"/>
      <c r="P62" s="4"/>
      <c r="R62" s="4"/>
    </row>
    <row r="63" spans="1:18" ht="74.25" customHeight="1" x14ac:dyDescent="0.2">
      <c r="A63" s="200" t="s">
        <v>56</v>
      </c>
      <c r="B63" s="59" t="s">
        <v>89</v>
      </c>
      <c r="C63" s="22" t="s">
        <v>9</v>
      </c>
      <c r="D63" s="28" t="s">
        <v>10</v>
      </c>
      <c r="E63" s="90">
        <v>1</v>
      </c>
      <c r="F63" s="92" t="s">
        <v>19</v>
      </c>
      <c r="G63" s="90">
        <v>16260</v>
      </c>
      <c r="H63" s="154">
        <f>H64+H65+H66</f>
        <v>1148444923.0000002</v>
      </c>
      <c r="I63" s="154">
        <f>I64+I65+I66</f>
        <v>1061305545.0300001</v>
      </c>
      <c r="J63" s="154">
        <f>J64+J65+J66</f>
        <v>0</v>
      </c>
      <c r="K63" s="133">
        <v>22</v>
      </c>
      <c r="L63" s="4"/>
      <c r="M63" s="4"/>
      <c r="N63" s="4"/>
      <c r="O63" s="4"/>
      <c r="P63" s="4"/>
      <c r="R63" s="4"/>
    </row>
    <row r="64" spans="1:18" ht="24.75" customHeight="1" x14ac:dyDescent="0.2">
      <c r="A64" s="201"/>
      <c r="B64" s="89" t="s">
        <v>80</v>
      </c>
      <c r="C64" s="22" t="s">
        <v>9</v>
      </c>
      <c r="D64" s="28" t="s">
        <v>10</v>
      </c>
      <c r="E64" s="90">
        <v>1</v>
      </c>
      <c r="F64" s="92" t="s">
        <v>19</v>
      </c>
      <c r="G64" s="90">
        <v>16260</v>
      </c>
      <c r="H64" s="13">
        <v>1148444923.0000002</v>
      </c>
      <c r="I64" s="13">
        <f>10613055.45+1050692489.58</f>
        <v>1061305545.0300001</v>
      </c>
      <c r="J64" s="13"/>
      <c r="K64" s="134"/>
      <c r="L64" s="4"/>
      <c r="M64" s="4"/>
      <c r="N64" s="4"/>
      <c r="O64" s="4"/>
      <c r="P64" s="4"/>
      <c r="R64" s="4"/>
    </row>
    <row r="65" spans="1:18" ht="15" hidden="1" x14ac:dyDescent="0.2">
      <c r="A65" s="201"/>
      <c r="B65" s="53" t="s">
        <v>31</v>
      </c>
      <c r="C65" s="22" t="s">
        <v>9</v>
      </c>
      <c r="D65" s="28" t="s">
        <v>10</v>
      </c>
      <c r="E65" s="90">
        <v>1</v>
      </c>
      <c r="F65" s="92" t="s">
        <v>19</v>
      </c>
      <c r="G65" s="90">
        <v>16260</v>
      </c>
      <c r="H65" s="13"/>
      <c r="I65" s="13"/>
      <c r="J65" s="13"/>
      <c r="K65" s="134"/>
      <c r="L65" s="4"/>
      <c r="M65" s="4"/>
      <c r="N65" s="4"/>
      <c r="O65" s="4"/>
      <c r="P65" s="4"/>
      <c r="R65" s="4"/>
    </row>
    <row r="66" spans="1:18" ht="15" hidden="1" x14ac:dyDescent="0.2">
      <c r="A66" s="202"/>
      <c r="B66" s="53" t="s">
        <v>32</v>
      </c>
      <c r="C66" s="22" t="s">
        <v>9</v>
      </c>
      <c r="D66" s="28" t="s">
        <v>10</v>
      </c>
      <c r="E66" s="90">
        <v>1</v>
      </c>
      <c r="F66" s="92" t="s">
        <v>19</v>
      </c>
      <c r="G66" s="90">
        <v>16260</v>
      </c>
      <c r="H66" s="13"/>
      <c r="I66" s="13"/>
      <c r="J66" s="13"/>
      <c r="K66" s="135"/>
      <c r="L66" s="4"/>
      <c r="M66" s="4"/>
      <c r="N66" s="4"/>
      <c r="O66" s="4"/>
      <c r="P66" s="4"/>
      <c r="R66" s="4"/>
    </row>
    <row r="67" spans="1:18" ht="68.25" customHeight="1" x14ac:dyDescent="0.2">
      <c r="A67" s="158" t="s">
        <v>57</v>
      </c>
      <c r="B67" s="59" t="s">
        <v>87</v>
      </c>
      <c r="C67" s="22" t="s">
        <v>9</v>
      </c>
      <c r="D67" s="28" t="s">
        <v>10</v>
      </c>
      <c r="E67" s="90">
        <v>1</v>
      </c>
      <c r="F67" s="92" t="s">
        <v>19</v>
      </c>
      <c r="G67" s="90">
        <v>53890</v>
      </c>
      <c r="H67" s="154">
        <f>H68</f>
        <v>26646550.780000001</v>
      </c>
      <c r="I67" s="154">
        <f t="shared" ref="I67:J67" si="10">I68</f>
        <v>0</v>
      </c>
      <c r="J67" s="154">
        <f t="shared" si="10"/>
        <v>0</v>
      </c>
      <c r="K67" s="156">
        <v>24</v>
      </c>
      <c r="L67" s="4"/>
      <c r="M67" s="4"/>
      <c r="N67" s="4"/>
      <c r="O67" s="4"/>
      <c r="P67" s="4"/>
      <c r="R67" s="4"/>
    </row>
    <row r="68" spans="1:18" ht="25.5" customHeight="1" x14ac:dyDescent="0.2">
      <c r="A68" s="159"/>
      <c r="B68" s="89" t="s">
        <v>80</v>
      </c>
      <c r="C68" s="22" t="s">
        <v>9</v>
      </c>
      <c r="D68" s="28" t="s">
        <v>10</v>
      </c>
      <c r="E68" s="90">
        <v>1</v>
      </c>
      <c r="F68" s="92" t="s">
        <v>19</v>
      </c>
      <c r="G68" s="90">
        <v>53890</v>
      </c>
      <c r="H68" s="13">
        <v>26646550.780000001</v>
      </c>
      <c r="I68" s="13"/>
      <c r="J68" s="13"/>
      <c r="K68" s="156"/>
      <c r="L68" s="4"/>
      <c r="M68" s="4"/>
      <c r="N68" s="4"/>
      <c r="O68" s="4"/>
      <c r="P68" s="4"/>
      <c r="R68" s="4"/>
    </row>
    <row r="69" spans="1:18" ht="58.5" customHeight="1" x14ac:dyDescent="0.2">
      <c r="A69" s="167" t="s">
        <v>86</v>
      </c>
      <c r="B69" s="59" t="s">
        <v>71</v>
      </c>
      <c r="C69" s="22" t="s">
        <v>9</v>
      </c>
      <c r="D69" s="28" t="s">
        <v>10</v>
      </c>
      <c r="E69" s="90">
        <v>1</v>
      </c>
      <c r="F69" s="92" t="s">
        <v>19</v>
      </c>
      <c r="G69" s="90" t="s">
        <v>70</v>
      </c>
      <c r="H69" s="154">
        <f>H70+H71+H72</f>
        <v>0</v>
      </c>
      <c r="I69" s="154">
        <f t="shared" ref="I69:J69" si="11">I70+I71+I72</f>
        <v>306091215.17999995</v>
      </c>
      <c r="J69" s="154">
        <f t="shared" si="11"/>
        <v>0</v>
      </c>
      <c r="K69" s="164">
        <v>25</v>
      </c>
      <c r="L69" s="4"/>
      <c r="M69" s="4"/>
      <c r="N69" s="4"/>
      <c r="O69" s="4"/>
      <c r="P69" s="4"/>
      <c r="R69" s="4"/>
    </row>
    <row r="70" spans="1:18" ht="25.5" x14ac:dyDescent="0.2">
      <c r="A70" s="169"/>
      <c r="B70" s="89" t="s">
        <v>80</v>
      </c>
      <c r="C70" s="22" t="s">
        <v>9</v>
      </c>
      <c r="D70" s="28" t="s">
        <v>10</v>
      </c>
      <c r="E70" s="90">
        <v>1</v>
      </c>
      <c r="F70" s="92" t="s">
        <v>19</v>
      </c>
      <c r="G70" s="90" t="s">
        <v>70</v>
      </c>
      <c r="H70" s="13"/>
      <c r="I70" s="13">
        <v>306091215.17999995</v>
      </c>
      <c r="J70" s="13">
        <v>0</v>
      </c>
      <c r="K70" s="166"/>
      <c r="L70" s="4"/>
      <c r="M70" s="79"/>
      <c r="N70" s="79"/>
      <c r="O70" s="109"/>
      <c r="P70" s="121"/>
      <c r="Q70" s="80"/>
      <c r="R70" s="107"/>
    </row>
    <row r="71" spans="1:18" ht="25.5" hidden="1" x14ac:dyDescent="0.2">
      <c r="A71" s="168"/>
      <c r="B71" s="53" t="s">
        <v>31</v>
      </c>
      <c r="C71" s="22" t="s">
        <v>9</v>
      </c>
      <c r="D71" s="28" t="s">
        <v>10</v>
      </c>
      <c r="E71" s="90">
        <v>1</v>
      </c>
      <c r="F71" s="92" t="s">
        <v>19</v>
      </c>
      <c r="G71" s="90" t="s">
        <v>70</v>
      </c>
      <c r="H71" s="13"/>
      <c r="I71" s="13"/>
      <c r="J71" s="13"/>
      <c r="K71" s="134"/>
      <c r="L71" s="4"/>
      <c r="M71" s="4"/>
      <c r="N71" s="4"/>
      <c r="O71" s="4"/>
      <c r="P71" s="4"/>
      <c r="R71" s="4"/>
    </row>
    <row r="72" spans="1:18" ht="25.5" hidden="1" x14ac:dyDescent="0.2">
      <c r="A72" s="169"/>
      <c r="B72" s="53" t="s">
        <v>32</v>
      </c>
      <c r="C72" s="22" t="s">
        <v>9</v>
      </c>
      <c r="D72" s="28" t="s">
        <v>10</v>
      </c>
      <c r="E72" s="90">
        <v>1</v>
      </c>
      <c r="F72" s="92" t="s">
        <v>19</v>
      </c>
      <c r="G72" s="90" t="s">
        <v>70</v>
      </c>
      <c r="H72" s="13"/>
      <c r="I72" s="13"/>
      <c r="J72" s="13"/>
      <c r="K72" s="135"/>
      <c r="L72" s="4"/>
      <c r="M72" s="79"/>
      <c r="N72" s="79"/>
      <c r="O72" s="109"/>
      <c r="P72" s="121"/>
      <c r="Q72" s="80"/>
      <c r="R72" s="107"/>
    </row>
    <row r="73" spans="1:18" ht="30" customHeight="1" x14ac:dyDescent="0.2">
      <c r="A73" s="184">
        <v>13</v>
      </c>
      <c r="B73" s="184"/>
      <c r="C73" s="184"/>
      <c r="D73" s="184"/>
      <c r="E73" s="184"/>
      <c r="F73" s="184"/>
      <c r="G73" s="184"/>
      <c r="H73" s="184"/>
      <c r="I73" s="184"/>
      <c r="J73" s="184"/>
      <c r="K73" s="184"/>
      <c r="L73" s="4"/>
      <c r="M73" s="79"/>
      <c r="N73" s="79"/>
      <c r="O73" s="109"/>
      <c r="P73" s="121"/>
      <c r="Q73" s="80"/>
      <c r="R73" s="107"/>
    </row>
    <row r="74" spans="1:18" ht="38.25" customHeight="1" x14ac:dyDescent="0.2">
      <c r="A74" s="174" t="s">
        <v>48</v>
      </c>
      <c r="B74" s="97" t="s">
        <v>74</v>
      </c>
      <c r="C74" s="22" t="s">
        <v>9</v>
      </c>
      <c r="D74" s="28" t="s">
        <v>10</v>
      </c>
      <c r="E74" s="90">
        <v>1</v>
      </c>
      <c r="F74" s="92" t="s">
        <v>17</v>
      </c>
      <c r="G74" s="90"/>
      <c r="H74" s="154">
        <f>H76+H77+H78+H79+H80+H81</f>
        <v>332577019.51999998</v>
      </c>
      <c r="I74" s="154">
        <f>I76+I77+I78+I79+I80+I81</f>
        <v>299383448.20999998</v>
      </c>
      <c r="J74" s="154">
        <f>J76+J77+J78+J79+J80+J81</f>
        <v>0</v>
      </c>
      <c r="K74" s="164">
        <v>26</v>
      </c>
      <c r="L74" s="4"/>
      <c r="M74" s="108"/>
      <c r="N74" s="108"/>
      <c r="O74" s="108"/>
      <c r="P74" s="119"/>
      <c r="Q74" s="76"/>
      <c r="R74" s="77"/>
    </row>
    <row r="75" spans="1:18" ht="40.5" customHeight="1" x14ac:dyDescent="0.2">
      <c r="A75" s="178" t="s">
        <v>99</v>
      </c>
      <c r="B75" s="97" t="s">
        <v>75</v>
      </c>
      <c r="C75" s="22" t="s">
        <v>9</v>
      </c>
      <c r="D75" s="28" t="s">
        <v>10</v>
      </c>
      <c r="E75" s="90">
        <v>1</v>
      </c>
      <c r="F75" s="92" t="s">
        <v>17</v>
      </c>
      <c r="G75" s="90">
        <v>50210</v>
      </c>
      <c r="H75" s="154">
        <f>H77+H79+H81</f>
        <v>332577019.51999998</v>
      </c>
      <c r="I75" s="155">
        <f t="shared" ref="I75:J75" si="12">I77+I79+I81</f>
        <v>299383448.20999998</v>
      </c>
      <c r="J75" s="155">
        <f t="shared" si="12"/>
        <v>0</v>
      </c>
      <c r="K75" s="165"/>
      <c r="L75" s="4"/>
      <c r="M75" s="108"/>
      <c r="N75" s="108"/>
      <c r="O75" s="108"/>
      <c r="P75" s="119"/>
      <c r="Q75" s="76"/>
      <c r="R75" s="77"/>
    </row>
    <row r="76" spans="1:18" ht="15" hidden="1" customHeight="1" x14ac:dyDescent="0.2">
      <c r="A76" s="175"/>
      <c r="B76" s="53" t="s">
        <v>34</v>
      </c>
      <c r="C76" s="24" t="s">
        <v>9</v>
      </c>
      <c r="D76" s="55" t="s">
        <v>10</v>
      </c>
      <c r="E76" s="90">
        <v>1</v>
      </c>
      <c r="F76" s="92" t="s">
        <v>17</v>
      </c>
      <c r="G76" s="91">
        <v>16160</v>
      </c>
      <c r="H76" s="13"/>
      <c r="I76" s="48"/>
      <c r="J76" s="48"/>
      <c r="K76" s="165"/>
      <c r="M76" s="84"/>
      <c r="N76" s="45"/>
      <c r="O76" s="45"/>
      <c r="P76" s="119"/>
      <c r="Q76" s="45"/>
      <c r="R76" s="45"/>
    </row>
    <row r="77" spans="1:18" ht="30.75" customHeight="1" x14ac:dyDescent="0.3">
      <c r="A77" s="176"/>
      <c r="B77" s="89" t="s">
        <v>80</v>
      </c>
      <c r="C77" s="22" t="s">
        <v>9</v>
      </c>
      <c r="D77" s="28" t="s">
        <v>10</v>
      </c>
      <c r="E77" s="90">
        <v>1</v>
      </c>
      <c r="F77" s="92" t="s">
        <v>17</v>
      </c>
      <c r="G77" s="90">
        <v>50210</v>
      </c>
      <c r="H77" s="13">
        <f>3972249.52+281804200+46800570</f>
        <v>332577019.51999998</v>
      </c>
      <c r="I77" s="13">
        <f>2993834.48+243474400+52915213.73</f>
        <v>299383448.20999998</v>
      </c>
      <c r="J77" s="13"/>
      <c r="K77" s="166"/>
      <c r="L77" s="30" t="s">
        <v>98</v>
      </c>
      <c r="M77" s="84"/>
      <c r="N77" s="45"/>
      <c r="O77" s="45"/>
      <c r="P77" s="119"/>
      <c r="Q77" s="45"/>
      <c r="R77" s="45"/>
    </row>
    <row r="78" spans="1:18" ht="18" hidden="1" customHeight="1" x14ac:dyDescent="0.25">
      <c r="A78" s="175"/>
      <c r="B78" s="53" t="s">
        <v>31</v>
      </c>
      <c r="C78" s="22" t="s">
        <v>9</v>
      </c>
      <c r="D78" s="28" t="s">
        <v>10</v>
      </c>
      <c r="E78" s="90">
        <v>1</v>
      </c>
      <c r="F78" s="92" t="s">
        <v>17</v>
      </c>
      <c r="G78" s="90">
        <v>16160</v>
      </c>
      <c r="H78" s="13"/>
      <c r="I78" s="13"/>
      <c r="J78" s="13"/>
      <c r="K78" s="156"/>
      <c r="L78" s="29"/>
      <c r="M78" s="29"/>
      <c r="N78" s="29"/>
      <c r="O78" s="29"/>
      <c r="P78" s="123"/>
      <c r="R78" s="4"/>
    </row>
    <row r="79" spans="1:18" ht="18" hidden="1" customHeight="1" x14ac:dyDescent="0.25">
      <c r="A79" s="175"/>
      <c r="B79" s="53" t="s">
        <v>31</v>
      </c>
      <c r="C79" s="22" t="s">
        <v>9</v>
      </c>
      <c r="D79" s="28" t="s">
        <v>10</v>
      </c>
      <c r="E79" s="90">
        <v>1</v>
      </c>
      <c r="F79" s="92" t="s">
        <v>17</v>
      </c>
      <c r="G79" s="90">
        <v>50210</v>
      </c>
      <c r="H79" s="13"/>
      <c r="I79" s="13"/>
      <c r="J79" s="13"/>
      <c r="K79" s="156"/>
      <c r="L79" s="29"/>
      <c r="M79" s="29"/>
      <c r="N79" s="29"/>
      <c r="O79" s="29"/>
      <c r="P79" s="123"/>
      <c r="R79" s="4"/>
    </row>
    <row r="80" spans="1:18" ht="18" hidden="1" customHeight="1" x14ac:dyDescent="0.25">
      <c r="A80" s="175"/>
      <c r="B80" s="53" t="s">
        <v>32</v>
      </c>
      <c r="C80" s="22" t="s">
        <v>9</v>
      </c>
      <c r="D80" s="28" t="s">
        <v>10</v>
      </c>
      <c r="E80" s="90">
        <v>1</v>
      </c>
      <c r="F80" s="92" t="s">
        <v>17</v>
      </c>
      <c r="G80" s="90">
        <v>16160</v>
      </c>
      <c r="H80" s="13"/>
      <c r="I80" s="13"/>
      <c r="J80" s="13"/>
      <c r="K80" s="156"/>
      <c r="L80" s="29"/>
      <c r="M80" s="79"/>
      <c r="N80" s="79"/>
      <c r="O80" s="109"/>
      <c r="P80" s="120"/>
      <c r="Q80" s="80"/>
      <c r="R80" s="81"/>
    </row>
    <row r="81" spans="1:18" ht="18" hidden="1" customHeight="1" x14ac:dyDescent="0.25">
      <c r="A81" s="176"/>
      <c r="B81" s="53" t="s">
        <v>32</v>
      </c>
      <c r="C81" s="22" t="s">
        <v>9</v>
      </c>
      <c r="D81" s="28" t="s">
        <v>10</v>
      </c>
      <c r="E81" s="90">
        <v>1</v>
      </c>
      <c r="F81" s="92" t="s">
        <v>17</v>
      </c>
      <c r="G81" s="90">
        <v>50210</v>
      </c>
      <c r="H81" s="13"/>
      <c r="I81" s="13"/>
      <c r="J81" s="13"/>
      <c r="K81" s="157"/>
      <c r="L81" s="29"/>
      <c r="M81" s="29"/>
      <c r="N81" s="29"/>
      <c r="O81" s="29"/>
      <c r="P81" s="29"/>
      <c r="R81" s="4"/>
    </row>
    <row r="82" spans="1:18" ht="38.25" hidden="1" x14ac:dyDescent="0.25">
      <c r="A82" s="189" t="s">
        <v>58</v>
      </c>
      <c r="B82" s="89" t="s">
        <v>77</v>
      </c>
      <c r="C82" s="90" t="s">
        <v>9</v>
      </c>
      <c r="D82" s="90" t="s">
        <v>10</v>
      </c>
      <c r="E82" s="90">
        <v>1</v>
      </c>
      <c r="F82" s="90" t="s">
        <v>21</v>
      </c>
      <c r="G82" s="90"/>
      <c r="H82" s="154">
        <f>H84+H85+H86</f>
        <v>0</v>
      </c>
      <c r="I82" s="154">
        <f t="shared" ref="I82:J82" si="13">I84+I85+I86</f>
        <v>0</v>
      </c>
      <c r="J82" s="154">
        <f t="shared" si="13"/>
        <v>0</v>
      </c>
      <c r="K82" s="148">
        <v>27</v>
      </c>
      <c r="L82" s="29"/>
      <c r="M82" s="110"/>
      <c r="N82" s="110"/>
      <c r="O82" s="110"/>
      <c r="P82" s="110"/>
      <c r="Q82" s="76"/>
      <c r="R82" s="77"/>
    </row>
    <row r="83" spans="1:18" ht="74.25" hidden="1" customHeight="1" x14ac:dyDescent="0.25">
      <c r="A83" s="190"/>
      <c r="B83" s="89" t="s">
        <v>76</v>
      </c>
      <c r="C83" s="90" t="s">
        <v>9</v>
      </c>
      <c r="D83" s="90" t="s">
        <v>10</v>
      </c>
      <c r="E83" s="90">
        <v>1</v>
      </c>
      <c r="F83" s="90" t="s">
        <v>21</v>
      </c>
      <c r="G83" s="90">
        <v>54180</v>
      </c>
      <c r="H83" s="154">
        <f>H84+H85+H86</f>
        <v>0</v>
      </c>
      <c r="I83" s="154">
        <f t="shared" ref="I83:J83" si="14">I84+I85+I86</f>
        <v>0</v>
      </c>
      <c r="J83" s="154">
        <f t="shared" si="14"/>
        <v>0</v>
      </c>
      <c r="K83" s="149"/>
      <c r="L83" s="29"/>
      <c r="M83" s="110"/>
      <c r="N83" s="110"/>
      <c r="O83" s="110"/>
      <c r="P83" s="110"/>
      <c r="Q83" s="76"/>
      <c r="R83" s="77"/>
    </row>
    <row r="84" spans="1:18" s="39" customFormat="1" ht="23.25" hidden="1" customHeight="1" x14ac:dyDescent="0.25">
      <c r="A84" s="190"/>
      <c r="B84" s="89" t="s">
        <v>80</v>
      </c>
      <c r="C84" s="90" t="s">
        <v>9</v>
      </c>
      <c r="D84" s="90" t="s">
        <v>10</v>
      </c>
      <c r="E84" s="90">
        <v>1</v>
      </c>
      <c r="F84" s="90" t="s">
        <v>21</v>
      </c>
      <c r="G84" s="90">
        <v>54180</v>
      </c>
      <c r="H84" s="13"/>
      <c r="I84" s="13"/>
      <c r="J84" s="13"/>
      <c r="K84" s="150"/>
      <c r="L84" s="100" t="s">
        <v>22</v>
      </c>
      <c r="M84" s="84"/>
      <c r="N84" s="45"/>
      <c r="O84" s="45"/>
      <c r="P84" s="45"/>
      <c r="Q84" s="45"/>
      <c r="R84" s="75"/>
    </row>
    <row r="85" spans="1:18" s="39" customFormat="1" ht="18" hidden="1" x14ac:dyDescent="0.25">
      <c r="A85" s="190"/>
      <c r="B85" s="89" t="s">
        <v>31</v>
      </c>
      <c r="C85" s="90" t="s">
        <v>9</v>
      </c>
      <c r="D85" s="90" t="s">
        <v>10</v>
      </c>
      <c r="E85" s="90">
        <v>1</v>
      </c>
      <c r="F85" s="90" t="s">
        <v>21</v>
      </c>
      <c r="G85" s="90">
        <v>54180</v>
      </c>
      <c r="H85" s="13"/>
      <c r="I85" s="13"/>
      <c r="J85" s="13"/>
      <c r="K85" s="131"/>
      <c r="L85" s="100"/>
      <c r="M85" s="38"/>
      <c r="N85" s="38"/>
      <c r="O85" s="38"/>
      <c r="P85" s="38"/>
    </row>
    <row r="86" spans="1:18" s="39" customFormat="1" ht="18" hidden="1" x14ac:dyDescent="0.25">
      <c r="A86" s="191"/>
      <c r="B86" s="53" t="s">
        <v>32</v>
      </c>
      <c r="C86" s="90" t="s">
        <v>9</v>
      </c>
      <c r="D86" s="90" t="s">
        <v>10</v>
      </c>
      <c r="E86" s="90">
        <v>1</v>
      </c>
      <c r="F86" s="90" t="s">
        <v>21</v>
      </c>
      <c r="G86" s="90">
        <v>54180</v>
      </c>
      <c r="H86" s="48"/>
      <c r="I86" s="48"/>
      <c r="J86" s="48"/>
      <c r="K86" s="132"/>
      <c r="L86" s="100"/>
      <c r="M86" s="38"/>
      <c r="N86" s="38"/>
      <c r="O86" s="38"/>
      <c r="P86" s="38"/>
    </row>
    <row r="87" spans="1:18" s="29" customFormat="1" ht="69" customHeight="1" x14ac:dyDescent="0.3">
      <c r="A87" s="181"/>
      <c r="B87" s="181"/>
      <c r="C87" s="47"/>
      <c r="D87" s="47"/>
      <c r="E87" s="47"/>
      <c r="F87" s="47"/>
      <c r="G87" s="47"/>
      <c r="H87" s="47"/>
      <c r="I87" s="47"/>
    </row>
    <row r="88" spans="1:18" s="29" customFormat="1" ht="29.25" customHeight="1" x14ac:dyDescent="0.3">
      <c r="A88" s="183" t="s">
        <v>79</v>
      </c>
      <c r="B88" s="183"/>
      <c r="C88" s="127"/>
      <c r="D88" s="127"/>
      <c r="E88" s="127"/>
      <c r="F88" s="127"/>
      <c r="G88" s="127"/>
      <c r="H88" s="127"/>
      <c r="I88" s="127"/>
    </row>
    <row r="89" spans="1:18" s="29" customFormat="1" ht="18" customHeight="1" x14ac:dyDescent="0.3">
      <c r="A89" s="182" t="s">
        <v>64</v>
      </c>
      <c r="B89" s="182"/>
      <c r="C89" s="127"/>
      <c r="D89" s="127"/>
      <c r="E89" s="127"/>
      <c r="F89" s="127"/>
      <c r="G89" s="127"/>
      <c r="H89" s="127"/>
      <c r="I89" s="127"/>
      <c r="M89" s="79"/>
      <c r="N89" s="79"/>
      <c r="O89" s="82"/>
      <c r="P89" s="120"/>
      <c r="Q89" s="80"/>
    </row>
    <row r="90" spans="1:18" s="29" customFormat="1" ht="18" customHeight="1" x14ac:dyDescent="0.3">
      <c r="A90" s="182" t="s">
        <v>15</v>
      </c>
      <c r="B90" s="182"/>
      <c r="C90" s="127"/>
      <c r="D90" s="127"/>
      <c r="E90" s="127"/>
      <c r="F90" s="127"/>
      <c r="G90" s="127"/>
      <c r="H90" s="128"/>
      <c r="I90" s="128" t="s">
        <v>78</v>
      </c>
      <c r="M90" s="79"/>
      <c r="N90" s="79"/>
      <c r="O90" s="109"/>
      <c r="P90" s="120"/>
      <c r="Q90" s="80"/>
      <c r="R90" s="83"/>
    </row>
    <row r="91" spans="1:18" s="29" customFormat="1" ht="24" customHeight="1" x14ac:dyDescent="0.3">
      <c r="A91" s="100"/>
      <c r="B91" s="129"/>
      <c r="C91" s="129"/>
      <c r="D91" s="129"/>
      <c r="E91" s="129"/>
      <c r="F91" s="129"/>
      <c r="G91" s="129"/>
      <c r="H91" s="180"/>
      <c r="I91" s="180"/>
      <c r="J91" s="1"/>
    </row>
    <row r="92" spans="1:18" s="29" customFormat="1" ht="18" customHeight="1" x14ac:dyDescent="0.3">
      <c r="A92" s="188" t="s">
        <v>83</v>
      </c>
      <c r="B92" s="188"/>
      <c r="C92" s="160"/>
      <c r="D92" s="160"/>
      <c r="E92" s="160"/>
      <c r="F92" s="160"/>
      <c r="G92" s="160"/>
      <c r="H92" s="160"/>
      <c r="I92" s="160"/>
      <c r="J92" s="1"/>
      <c r="M92" s="74"/>
      <c r="N92" s="163"/>
      <c r="O92" s="163"/>
      <c r="P92" s="119"/>
      <c r="Q92" s="76"/>
      <c r="R92" s="95"/>
    </row>
    <row r="93" spans="1:18" s="29" customFormat="1" ht="18" customHeight="1" x14ac:dyDescent="0.3">
      <c r="A93" s="188" t="s">
        <v>1</v>
      </c>
      <c r="B93" s="188"/>
      <c r="C93" s="160"/>
      <c r="D93" s="160"/>
      <c r="E93" s="160"/>
      <c r="F93" s="160"/>
      <c r="G93" s="160"/>
      <c r="H93" s="161"/>
      <c r="I93" s="161" t="s">
        <v>84</v>
      </c>
      <c r="J93" s="1"/>
      <c r="M93" s="80"/>
      <c r="N93" s="80"/>
      <c r="O93" s="80"/>
      <c r="P93" s="96"/>
      <c r="R93" s="85"/>
    </row>
    <row r="94" spans="1:18" s="29" customFormat="1" ht="12.75" customHeight="1" x14ac:dyDescent="0.3">
      <c r="A94" s="160"/>
      <c r="B94" s="160"/>
      <c r="C94" s="160"/>
      <c r="D94" s="160"/>
      <c r="E94" s="160"/>
      <c r="F94" s="160"/>
      <c r="G94" s="160"/>
      <c r="H94" s="161"/>
      <c r="I94" s="161"/>
      <c r="J94" s="1"/>
      <c r="M94" s="147"/>
      <c r="N94" s="147"/>
      <c r="O94" s="147"/>
      <c r="P94" s="96"/>
      <c r="Q94" s="111"/>
      <c r="R94" s="113"/>
    </row>
    <row r="95" spans="1:18" s="29" customFormat="1" ht="12.75" customHeight="1" x14ac:dyDescent="0.3">
      <c r="B95" s="47"/>
      <c r="C95" s="47"/>
      <c r="D95" s="47"/>
      <c r="E95" s="47"/>
      <c r="F95" s="47"/>
      <c r="G95" s="47"/>
      <c r="H95" s="162"/>
      <c r="I95" s="162"/>
      <c r="J95" s="1"/>
      <c r="M95" s="79"/>
      <c r="N95" s="79"/>
      <c r="O95" s="109"/>
      <c r="P95" s="120"/>
      <c r="Q95" s="111"/>
      <c r="R95" s="111"/>
    </row>
    <row r="96" spans="1:18" s="29" customFormat="1" ht="18" customHeight="1" x14ac:dyDescent="0.3">
      <c r="A96" s="188" t="s">
        <v>102</v>
      </c>
      <c r="B96" s="188"/>
      <c r="C96" s="160"/>
      <c r="D96" s="160"/>
      <c r="E96" s="160"/>
      <c r="F96" s="160"/>
      <c r="G96" s="160"/>
      <c r="H96" s="160"/>
      <c r="I96" s="160"/>
      <c r="J96" s="1"/>
      <c r="M96" s="84"/>
      <c r="N96" s="84"/>
      <c r="O96" s="84"/>
      <c r="P96" s="124"/>
      <c r="Q96" s="98"/>
      <c r="R96" s="86"/>
    </row>
    <row r="97" spans="1:19" s="29" customFormat="1" ht="18" customHeight="1" x14ac:dyDescent="0.3">
      <c r="A97" s="188" t="s">
        <v>16</v>
      </c>
      <c r="B97" s="188"/>
      <c r="C97" s="160"/>
      <c r="D97" s="160"/>
      <c r="E97" s="160"/>
      <c r="F97" s="160"/>
      <c r="G97" s="160"/>
      <c r="H97" s="160"/>
      <c r="I97" s="160" t="s">
        <v>85</v>
      </c>
      <c r="J97" s="1"/>
      <c r="M97" s="80"/>
      <c r="N97" s="80"/>
      <c r="O97" s="80"/>
      <c r="P97" s="79"/>
    </row>
    <row r="98" spans="1:19" ht="25.5" customHeight="1" x14ac:dyDescent="0.45">
      <c r="B98" s="49"/>
      <c r="C98" s="17"/>
      <c r="D98" s="17"/>
      <c r="E98" s="17"/>
      <c r="F98" s="17"/>
      <c r="G98" s="17"/>
      <c r="H98" s="187"/>
      <c r="I98" s="187"/>
      <c r="J98" s="1"/>
      <c r="M98" s="84"/>
      <c r="N98" s="84"/>
      <c r="O98" s="84"/>
      <c r="P98" s="84"/>
      <c r="Q98" s="112"/>
      <c r="R98" s="113"/>
      <c r="S98" s="114"/>
    </row>
    <row r="99" spans="1:19" ht="25.5" x14ac:dyDescent="0.35">
      <c r="H99" s="32"/>
      <c r="I99" s="5"/>
      <c r="J99" s="5"/>
    </row>
    <row r="100" spans="1:19" ht="12.75" customHeight="1" x14ac:dyDescent="0.2">
      <c r="B100" s="7"/>
      <c r="C100" s="6"/>
      <c r="D100" s="6"/>
      <c r="E100" s="6"/>
      <c r="F100" s="6"/>
      <c r="G100" s="6"/>
      <c r="H100" s="31"/>
      <c r="I100" s="8"/>
      <c r="J100" s="8"/>
    </row>
    <row r="101" spans="1:19" x14ac:dyDescent="0.2">
      <c r="B101" s="4"/>
      <c r="C101" s="6"/>
      <c r="D101" s="6"/>
      <c r="E101" s="6"/>
      <c r="F101" s="6"/>
      <c r="G101" s="6"/>
      <c r="H101" s="9"/>
      <c r="I101" s="9"/>
      <c r="J101" s="9"/>
    </row>
    <row r="102" spans="1:19" ht="18" customHeight="1" x14ac:dyDescent="0.2">
      <c r="B102" s="4"/>
      <c r="C102" s="6"/>
      <c r="D102" s="6"/>
      <c r="E102" s="6"/>
      <c r="F102" s="6"/>
      <c r="G102" s="6"/>
      <c r="H102" s="8"/>
      <c r="I102" s="8"/>
      <c r="J102" s="8"/>
    </row>
    <row r="103" spans="1:19" x14ac:dyDescent="0.2">
      <c r="B103" s="4"/>
      <c r="C103" s="6"/>
      <c r="D103" s="6"/>
      <c r="E103" s="6"/>
      <c r="F103" s="6"/>
      <c r="G103" s="6"/>
      <c r="H103" s="9"/>
      <c r="I103" s="9"/>
      <c r="J103" s="9"/>
    </row>
    <row r="104" spans="1:19" x14ac:dyDescent="0.2">
      <c r="B104" s="4"/>
      <c r="C104" s="6"/>
      <c r="D104" s="6"/>
      <c r="E104" s="6"/>
      <c r="F104" s="6"/>
      <c r="G104" s="6"/>
      <c r="H104" s="8"/>
      <c r="I104" s="8"/>
      <c r="J104" s="8"/>
    </row>
    <row r="105" spans="1:19" x14ac:dyDescent="0.2">
      <c r="B105" s="4"/>
      <c r="C105" s="6"/>
      <c r="D105" s="6"/>
      <c r="E105" s="6"/>
      <c r="F105" s="6"/>
      <c r="G105" s="6"/>
      <c r="H105" s="9"/>
      <c r="I105" s="9"/>
      <c r="J105" s="9"/>
    </row>
    <row r="106" spans="1:19" x14ac:dyDescent="0.2">
      <c r="B106" s="4"/>
      <c r="C106" s="6"/>
      <c r="D106" s="6"/>
      <c r="E106" s="6"/>
      <c r="F106" s="6"/>
      <c r="G106" s="6"/>
      <c r="H106" s="8"/>
      <c r="I106" s="8"/>
      <c r="J106" s="8"/>
    </row>
    <row r="107" spans="1:19" x14ac:dyDescent="0.2">
      <c r="B107" s="4"/>
      <c r="C107" s="10"/>
      <c r="D107" s="10"/>
      <c r="E107" s="10"/>
      <c r="F107" s="10"/>
      <c r="G107" s="10"/>
      <c r="H107" s="11"/>
      <c r="I107" s="11"/>
      <c r="J107" s="11"/>
    </row>
    <row r="108" spans="1:19" x14ac:dyDescent="0.2">
      <c r="B108" s="4"/>
      <c r="C108" s="6"/>
      <c r="D108" s="6"/>
      <c r="E108" s="6"/>
      <c r="F108" s="6"/>
      <c r="G108" s="6"/>
      <c r="H108" s="9"/>
      <c r="I108" s="9"/>
      <c r="J108" s="9"/>
    </row>
    <row r="109" spans="1:19" x14ac:dyDescent="0.2">
      <c r="B109" s="7"/>
      <c r="C109" s="6"/>
      <c r="D109" s="6"/>
      <c r="E109" s="6"/>
      <c r="F109" s="6"/>
      <c r="G109" s="6"/>
      <c r="H109" s="8"/>
      <c r="I109" s="8"/>
      <c r="J109" s="8"/>
    </row>
    <row r="110" spans="1:19" x14ac:dyDescent="0.2">
      <c r="B110" s="4"/>
      <c r="C110" s="6"/>
      <c r="D110" s="6"/>
      <c r="E110" s="6"/>
      <c r="F110" s="6"/>
      <c r="G110" s="6"/>
      <c r="H110" s="9"/>
      <c r="I110" s="8"/>
      <c r="J110" s="8"/>
    </row>
    <row r="111" spans="1:19" ht="19.5" customHeight="1" x14ac:dyDescent="0.2">
      <c r="B111" s="4"/>
      <c r="C111" s="6"/>
      <c r="D111" s="6"/>
      <c r="E111" s="6"/>
      <c r="F111" s="6"/>
      <c r="G111" s="6"/>
      <c r="H111" s="8"/>
      <c r="I111" s="8"/>
      <c r="J111" s="8"/>
    </row>
    <row r="112" spans="1:19" x14ac:dyDescent="0.2">
      <c r="B112" s="4"/>
      <c r="C112" s="6"/>
      <c r="D112" s="6"/>
      <c r="E112" s="6"/>
      <c r="F112" s="6"/>
      <c r="G112" s="6"/>
      <c r="H112" s="9"/>
      <c r="I112" s="9"/>
      <c r="J112" s="9"/>
    </row>
    <row r="113" spans="2:10" x14ac:dyDescent="0.2">
      <c r="B113" s="4"/>
      <c r="C113" s="12"/>
      <c r="D113" s="12"/>
      <c r="E113" s="12"/>
      <c r="F113" s="12"/>
      <c r="G113" s="12"/>
      <c r="H113" s="11"/>
      <c r="I113" s="11"/>
      <c r="J113" s="11"/>
    </row>
    <row r="114" spans="2:10" x14ac:dyDescent="0.2">
      <c r="B114" s="4"/>
      <c r="C114" s="6"/>
      <c r="D114" s="6"/>
      <c r="E114" s="6"/>
      <c r="F114" s="6"/>
      <c r="G114" s="6"/>
      <c r="H114" s="9"/>
      <c r="I114" s="9"/>
      <c r="J114" s="9"/>
    </row>
    <row r="115" spans="2:10" x14ac:dyDescent="0.2">
      <c r="B115" s="4"/>
      <c r="C115" s="10"/>
      <c r="D115" s="10"/>
      <c r="E115" s="10"/>
      <c r="F115" s="10"/>
      <c r="G115" s="10"/>
      <c r="H115" s="11"/>
      <c r="I115" s="11"/>
      <c r="J115" s="11"/>
    </row>
    <row r="116" spans="2:10" x14ac:dyDescent="0.2">
      <c r="B116" s="4"/>
      <c r="C116" s="6"/>
      <c r="D116" s="6"/>
      <c r="E116" s="6"/>
      <c r="F116" s="6"/>
      <c r="G116" s="6"/>
      <c r="H116" s="9"/>
      <c r="I116" s="9"/>
      <c r="J116" s="9"/>
    </row>
    <row r="117" spans="2:10" x14ac:dyDescent="0.2">
      <c r="B117" s="4"/>
      <c r="C117" s="4"/>
      <c r="D117" s="4"/>
      <c r="E117" s="4"/>
      <c r="F117" s="4"/>
      <c r="G117" s="4"/>
      <c r="H117" s="4"/>
      <c r="I117" s="4"/>
      <c r="J117" s="4"/>
    </row>
  </sheetData>
  <mergeCells count="41">
    <mergeCell ref="A1:K1"/>
    <mergeCell ref="A35:A36"/>
    <mergeCell ref="B6:K6"/>
    <mergeCell ref="H2:K2"/>
    <mergeCell ref="H5:K5"/>
    <mergeCell ref="H10:J10"/>
    <mergeCell ref="K25:K27"/>
    <mergeCell ref="A29:A32"/>
    <mergeCell ref="K10:K11"/>
    <mergeCell ref="A25:A27"/>
    <mergeCell ref="A28:K28"/>
    <mergeCell ref="A7:K7"/>
    <mergeCell ref="B10:B11"/>
    <mergeCell ref="C10:G10"/>
    <mergeCell ref="A10:A11"/>
    <mergeCell ref="A12:A16"/>
    <mergeCell ref="K37:K38"/>
    <mergeCell ref="K44:K47"/>
    <mergeCell ref="A44:A47"/>
    <mergeCell ref="A63:A66"/>
    <mergeCell ref="K42:K43"/>
    <mergeCell ref="A42:A43"/>
    <mergeCell ref="A48:A49"/>
    <mergeCell ref="K48:K49"/>
    <mergeCell ref="A39:A41"/>
    <mergeCell ref="A37:A38"/>
    <mergeCell ref="H98:I98"/>
    <mergeCell ref="A93:B93"/>
    <mergeCell ref="A96:B96"/>
    <mergeCell ref="A97:B97"/>
    <mergeCell ref="A82:A86"/>
    <mergeCell ref="A92:B92"/>
    <mergeCell ref="L51:L52"/>
    <mergeCell ref="H91:I91"/>
    <mergeCell ref="A87:B87"/>
    <mergeCell ref="A89:B89"/>
    <mergeCell ref="A90:B90"/>
    <mergeCell ref="A88:B88"/>
    <mergeCell ref="A53:K53"/>
    <mergeCell ref="A73:K73"/>
    <mergeCell ref="A50:A51"/>
  </mergeCells>
  <phoneticPr fontId="7" type="noConversion"/>
  <conditionalFormatting sqref="H13:J17">
    <cfRule type="cellIs" dxfId="0" priority="2" stopIfTrue="1" operator="equal">
      <formula>0</formula>
    </cfRule>
  </conditionalFormatting>
  <pageMargins left="0.62992125984251968" right="0.35433070866141736" top="1.4173228346456694" bottom="0.42" header="0.31496062992125984" footer="0.43307086614173229"/>
  <pageSetup paperSize="9" scale="81" orientation="landscape" r:id="rId1"/>
  <headerFooter alignWithMargins="0"/>
  <rowBreaks count="3" manualBreakCount="3">
    <brk id="20" max="11" man="1"/>
    <brk id="51" max="11" man="1"/>
    <brk id="7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</dc:creator>
  <cp:lastModifiedBy>user</cp:lastModifiedBy>
  <cp:lastPrinted>2023-06-29T17:38:08Z</cp:lastPrinted>
  <dcterms:created xsi:type="dcterms:W3CDTF">2014-11-07T11:17:25Z</dcterms:created>
  <dcterms:modified xsi:type="dcterms:W3CDTF">2023-07-21T07:06:54Z</dcterms:modified>
</cp:coreProperties>
</file>