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ПБДД 2022 г\Пост 2568-п от 21.07.22\"/>
    </mc:Choice>
  </mc:AlternateContent>
  <bookViews>
    <workbookView xWindow="480" yWindow="60" windowWidth="14235" windowHeight="8700" tabRatio="171"/>
  </bookViews>
  <sheets>
    <sheet name="Лист1" sheetId="1" r:id="rId1"/>
  </sheets>
  <definedNames>
    <definedName name="_xlnm.Print_Area" localSheetId="0">Лист1!$A$1:$L$97</definedName>
  </definedNames>
  <calcPr calcId="162913"/>
</workbook>
</file>

<file path=xl/calcChain.xml><?xml version="1.0" encoding="utf-8"?>
<calcChain xmlns="http://schemas.openxmlformats.org/spreadsheetml/2006/main">
  <c r="I60" i="1" l="1"/>
  <c r="J60" i="1"/>
  <c r="J59" i="1"/>
  <c r="I59" i="1"/>
  <c r="H52" i="1"/>
  <c r="H36" i="1"/>
  <c r="H34" i="1" l="1"/>
  <c r="H72" i="1"/>
  <c r="H68" i="1" l="1"/>
  <c r="H79" i="1" l="1"/>
  <c r="H80" i="1"/>
  <c r="H84" i="1"/>
  <c r="H83" i="1"/>
  <c r="H76" i="1"/>
  <c r="H70" i="1"/>
  <c r="H64" i="1"/>
  <c r="H31" i="1"/>
  <c r="H23" i="1" s="1"/>
  <c r="H63" i="1"/>
  <c r="H32" i="1"/>
  <c r="H25" i="1" s="1"/>
  <c r="H65" i="1"/>
  <c r="J32" i="1"/>
  <c r="J25" i="1" s="1"/>
  <c r="J66" i="1"/>
  <c r="I32" i="1"/>
  <c r="I25" i="1" s="1"/>
  <c r="I66" i="1"/>
  <c r="J31" i="1"/>
  <c r="J23" i="1" s="1"/>
  <c r="J62" i="1"/>
  <c r="J63" i="1"/>
  <c r="I31" i="1"/>
  <c r="I23" i="1" s="1"/>
  <c r="I62" i="1"/>
  <c r="I63" i="1"/>
  <c r="J58" i="1"/>
  <c r="I58" i="1"/>
  <c r="H58" i="1"/>
  <c r="H85" i="1"/>
  <c r="I65" i="1"/>
  <c r="I78" i="1"/>
  <c r="J65" i="1"/>
  <c r="J78" i="1"/>
  <c r="H56" i="1"/>
  <c r="H50" i="1" s="1"/>
  <c r="H55" i="1"/>
  <c r="H30" i="1"/>
  <c r="H21" i="1" s="1"/>
  <c r="I64" i="1"/>
  <c r="J64" i="1"/>
  <c r="I85" i="1"/>
  <c r="J85" i="1"/>
  <c r="H20" i="1"/>
  <c r="H22" i="1"/>
  <c r="H48" i="1"/>
  <c r="H24" i="1"/>
  <c r="I20" i="1"/>
  <c r="I30" i="1"/>
  <c r="I21" i="1" s="1"/>
  <c r="I22" i="1"/>
  <c r="I48" i="1"/>
  <c r="I49" i="1"/>
  <c r="I24" i="1"/>
  <c r="I50" i="1"/>
  <c r="J20" i="1"/>
  <c r="J30" i="1"/>
  <c r="J22" i="1"/>
  <c r="J48" i="1"/>
  <c r="J49" i="1"/>
  <c r="J24" i="1"/>
  <c r="J50" i="1"/>
  <c r="I71" i="1"/>
  <c r="J71" i="1"/>
  <c r="I67" i="1"/>
  <c r="J67" i="1"/>
  <c r="I54" i="1"/>
  <c r="J54" i="1"/>
  <c r="I51" i="1"/>
  <c r="J51" i="1"/>
  <c r="H51" i="1"/>
  <c r="J45" i="1"/>
  <c r="I45" i="1"/>
  <c r="H45" i="1"/>
  <c r="I42" i="1"/>
  <c r="J42" i="1"/>
  <c r="H42" i="1"/>
  <c r="I40" i="1"/>
  <c r="J40" i="1"/>
  <c r="H40" i="1"/>
  <c r="I35" i="1"/>
  <c r="J35" i="1"/>
  <c r="H35" i="1"/>
  <c r="I33" i="1"/>
  <c r="J33" i="1"/>
  <c r="I26" i="1"/>
  <c r="J26" i="1"/>
  <c r="H26" i="1"/>
  <c r="H54" i="1" l="1"/>
  <c r="J14" i="1"/>
  <c r="I14" i="1"/>
  <c r="H14" i="1"/>
  <c r="I47" i="1"/>
  <c r="H33" i="1"/>
  <c r="H49" i="1"/>
  <c r="H71" i="1"/>
  <c r="H67" i="1"/>
  <c r="H47" i="1"/>
  <c r="J47" i="1"/>
  <c r="H29" i="1"/>
  <c r="H62" i="1"/>
  <c r="I61" i="1"/>
  <c r="I15" i="1"/>
  <c r="J29" i="1"/>
  <c r="J21" i="1"/>
  <c r="J19" i="1" s="1"/>
  <c r="J15" i="1"/>
  <c r="I29" i="1"/>
  <c r="J61" i="1"/>
  <c r="H78" i="1"/>
  <c r="H66" i="1"/>
  <c r="H15" i="1"/>
  <c r="I13" i="1"/>
  <c r="I19" i="1"/>
  <c r="H19" i="1"/>
  <c r="H13" i="1" l="1"/>
  <c r="H16" i="1" s="1"/>
  <c r="H61" i="1"/>
  <c r="I16" i="1"/>
  <c r="J13" i="1"/>
  <c r="J16" i="1" s="1"/>
</calcChain>
</file>

<file path=xl/sharedStrings.xml><?xml version="1.0" encoding="utf-8"?>
<sst xmlns="http://schemas.openxmlformats.org/spreadsheetml/2006/main" count="358" uniqueCount="98">
  <si>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</si>
  <si>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</si>
  <si>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</si>
  <si>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</si>
  <si>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</si>
  <si>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Средства бюджета города Брянска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</si>
  <si>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</si>
  <si>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</si>
  <si>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</si>
  <si>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</si>
  <si>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</si>
  <si>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</si>
  <si>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</si>
  <si>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</si>
  <si>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</si>
  <si>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</si>
  <si>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</si>
  <si>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</si>
  <si>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</si>
  <si>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</si>
  <si>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</si>
  <si>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2022 год</t>
  </si>
  <si>
    <t>81610
S6170</t>
  </si>
  <si>
    <t>81680,
S6160</t>
  </si>
  <si>
    <t>R2</t>
  </si>
  <si>
    <t>».</t>
  </si>
  <si>
    <t>С.Н. Кошарный</t>
  </si>
  <si>
    <t>2023 год</t>
  </si>
  <si>
    <t>16160,
50210</t>
  </si>
  <si>
    <t>Первый заместитель Главы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</si>
  <si>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</si>
  <si>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</si>
  <si>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</si>
  <si>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</si>
  <si>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Тип структкрного элемента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</si>
  <si>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</si>
  <si>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</si>
  <si>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</si>
  <si>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</si>
  <si>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</si>
  <si>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</si>
  <si>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</si>
  <si>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</si>
  <si>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</si>
  <si>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</si>
  <si>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</si>
  <si>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Субсидии на приобретение спецтехники для муниципальных учреждений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</si>
  <si>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</si>
  <si>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</si>
  <si>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</si>
  <si>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</si>
  <si>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</si>
  <si>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</si>
  <si>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Основное мероприятие:
Развитие дорожной сети </t>
  </si>
  <si>
    <t xml:space="preserve">2. </t>
  </si>
  <si>
    <t xml:space="preserve">4. </t>
  </si>
  <si>
    <t>Региональный проект "Общесистемные меры развития дорожного хозяйства (Брянская область)". 
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</si>
  <si>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5.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</si>
  <si>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</si>
  <si>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</si>
  <si>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</si>
  <si>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</si>
  <si>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</si>
  <si>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</si>
  <si>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r>
      <t>81610,</t>
    </r>
    <r>
      <rPr>
        <sz val="10"/>
        <color indexed="10"/>
        <rFont val="Arial CYR"/>
      </rPr>
      <t xml:space="preserve">
</t>
    </r>
    <r>
      <rPr>
        <sz val="10"/>
        <rFont val="Arial Cyr"/>
        <charset val="204"/>
      </rPr>
      <t>81660,
S6170</t>
    </r>
  </si>
  <si>
    <t>3.</t>
  </si>
  <si>
    <t>4.1.</t>
  </si>
  <si>
    <t xml:space="preserve">4.2. </t>
  </si>
  <si>
    <t xml:space="preserve">6. </t>
  </si>
  <si>
    <t>Реализация инфраструктурных проектов на территории города Брянска</t>
  </si>
  <si>
    <t>03</t>
  </si>
  <si>
    <t xml:space="preserve">16260,
53890
</t>
  </si>
  <si>
    <t>81610,
S6170</t>
  </si>
  <si>
    <r>
      <t xml:space="preserve">Региональный проект "Региональная и местная дорожная сеть (Брянская область)".
</t>
    </r>
    <r>
      <rPr>
        <i/>
        <sz val="9"/>
        <rFont val="Arial Cyr"/>
        <charset val="204"/>
      </rPr>
      <t>(капитальный ремонт, ремонт автомобильных дорог, строительство и реконструкция объектов дорожного хозяйства)</t>
    </r>
  </si>
  <si>
    <r>
      <t xml:space="preserve">Финансовое обеспечение дорожной деятельности на территории Брянской области в рамках реализации национального проекта "Безопасные и качественные автомобильные дороги"
</t>
    </r>
    <r>
      <rPr>
        <i/>
        <sz val="9"/>
        <rFont val="Arial CYR"/>
      </rPr>
      <t>(капитальный ремонт, ремонт автомобильных дорог)</t>
    </r>
  </si>
  <si>
    <r>
      <t xml:space="preserve">Развитие инфраструктуры дорожного хозяйства, обеспечивающей транспортную связанность между центрами экономического роста
</t>
    </r>
    <r>
      <rPr>
        <i/>
        <sz val="9"/>
        <rFont val="Arial Cyr"/>
        <charset val="204"/>
      </rPr>
      <t>(строительство и реконструкция объектов дорожного хозяйства)</t>
    </r>
    <r>
      <rPr>
        <sz val="10"/>
        <rFont val="Arial CYR"/>
      </rPr>
      <t xml:space="preserve">
</t>
    </r>
  </si>
  <si>
    <t>Региональный проект "Жильё (Брянская область)".
Развитие и совершенствование сети автомобильных дорог местного значения общего пользования.
Стимулирование программ развития жилищного строительства субъектов Российской Федерации</t>
  </si>
  <si>
    <t>к постановлению Брянской городской администрации</t>
  </si>
  <si>
    <t>1.1.3.</t>
  </si>
  <si>
    <t xml:space="preserve">1.1.4. </t>
  </si>
  <si>
    <r>
      <t xml:space="preserve">Приложение № </t>
    </r>
    <r>
      <rPr>
        <sz val="14"/>
        <color rgb="FF002060"/>
        <rFont val="Times New Roman"/>
        <family val="1"/>
        <charset val="204"/>
      </rPr>
      <t>2</t>
    </r>
  </si>
  <si>
    <t>«Таблица № 2</t>
  </si>
  <si>
    <t>3</t>
  </si>
  <si>
    <t>Главный специалист отдела прогнозирования</t>
  </si>
  <si>
    <t>и экономического анализа комитета</t>
  </si>
  <si>
    <t>И.А. Малашенок</t>
  </si>
  <si>
    <t>6, 9</t>
  </si>
  <si>
    <t>11</t>
  </si>
  <si>
    <t xml:space="preserve"> 12, 13, 14, 15, 16</t>
  </si>
  <si>
    <t>21, 23</t>
  </si>
  <si>
    <t>Капитальный ремонт и ремонт автодорог</t>
  </si>
  <si>
    <t>И.о. председателя комитета по жилищно-</t>
  </si>
  <si>
    <t>А.И. Курашов</t>
  </si>
  <si>
    <r>
      <t xml:space="preserve"> 3, 6, 9, </t>
    </r>
    <r>
      <rPr>
        <b/>
        <sz val="12"/>
        <color rgb="FF002060"/>
        <rFont val="Arial Cyr"/>
        <charset val="204"/>
      </rPr>
      <t>10,</t>
    </r>
    <r>
      <rPr>
        <b/>
        <sz val="12"/>
        <rFont val="Arial Cyr"/>
        <charset val="204"/>
      </rPr>
      <t xml:space="preserve"> 11, 12, 13, 14, 15, 16</t>
    </r>
  </si>
  <si>
    <r>
      <t xml:space="preserve">3, </t>
    </r>
    <r>
      <rPr>
        <b/>
        <sz val="11"/>
        <color rgb="FF002060"/>
        <rFont val="Arial Cyr"/>
        <charset val="204"/>
      </rPr>
      <t>10</t>
    </r>
  </si>
  <si>
    <t>от 21.07.2022 № 2568-п</t>
  </si>
  <si>
    <t xml:space="preserve"> 1, 2, 3, 6, 9, 10, 11, 12, 13, 14, 15, 16, 17, 18, 19, 21, 23, 25</t>
  </si>
  <si>
    <t xml:space="preserve"> 3, 6, 9, 10, 11, 12, 13, 14, 15, 16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</si>
</sst>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b/>
      <sz val="10"/>
      <color indexed="12"/>
      <name val="Book Antiqua"/>
      <family val="1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sz val="10"/>
      <color indexed="14"/>
      <name val="Arial CYR"/>
    </font>
    <font>
      <sz val="10"/>
      <color indexed="14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9"/>
      <color indexed="10"/>
      <name val="Calibri"/>
      <family val="2"/>
      <charset val="204"/>
    </font>
    <font>
      <sz val="8"/>
      <color indexed="10"/>
      <name val="Calibri"/>
      <family val="2"/>
      <charset val="204"/>
    </font>
    <font>
      <sz val="8"/>
      <color indexed="10"/>
      <name val="Arial Cyr"/>
      <charset val="204"/>
    </font>
    <font>
      <sz val="10"/>
      <color indexed="10"/>
      <name val="Arial CYR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4"/>
      <color rgb="FF002060"/>
      <name val="Times New Roman"/>
      <family val="1"/>
      <charset val="204"/>
    </font>
    <font>
      <b/>
      <sz val="12"/>
      <color rgb="FF002060"/>
      <name val="Arial Cyr"/>
      <charset val="204"/>
    </font>
    <font>
      <b/>
      <sz val="11"/>
      <color rgb="FF00206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4" fontId="15" fillId="0" borderId="0" xfId="0" applyNumberFormat="1" applyFont="1" applyAlignment="1">
      <alignment horizontal="center"/>
    </xf>
    <xf numFmtId="4" fontId="16" fillId="0" borderId="0" xfId="0" applyNumberFormat="1" applyFont="1"/>
    <xf numFmtId="0" fontId="17" fillId="0" borderId="1" xfId="0" applyFont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9" fontId="17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9" fillId="0" borderId="0" xfId="0" applyFont="1"/>
    <xf numFmtId="0" fontId="21" fillId="0" borderId="0" xfId="0" applyFont="1"/>
    <xf numFmtId="164" fontId="0" fillId="4" borderId="0" xfId="0" applyNumberFormat="1" applyFill="1" applyBorder="1"/>
    <xf numFmtId="0" fontId="22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19" fillId="0" borderId="0" xfId="0" applyFont="1" applyFill="1"/>
    <xf numFmtId="0" fontId="0" fillId="0" borderId="0" xfId="0" applyFill="1"/>
    <xf numFmtId="0" fontId="28" fillId="0" borderId="0" xfId="0" applyFont="1"/>
    <xf numFmtId="4" fontId="0" fillId="0" borderId="0" xfId="0" applyNumberFormat="1" applyAlignment="1">
      <alignment vertical="top"/>
    </xf>
    <xf numFmtId="4" fontId="25" fillId="0" borderId="0" xfId="0" applyNumberFormat="1" applyFont="1" applyAlignment="1">
      <alignment horizontal="center"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4" fontId="30" fillId="0" borderId="0" xfId="0" applyNumberFormat="1" applyFont="1" applyAlignment="1">
      <alignment horizontal="center" vertical="top"/>
    </xf>
    <xf numFmtId="4" fontId="31" fillId="0" borderId="0" xfId="0" applyNumberFormat="1" applyFont="1" applyAlignment="1">
      <alignment vertical="top"/>
    </xf>
    <xf numFmtId="0" fontId="20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3" fillId="0" borderId="0" xfId="0" applyFont="1" applyFill="1"/>
    <xf numFmtId="0" fontId="0" fillId="0" borderId="1" xfId="0" applyBorder="1"/>
    <xf numFmtId="0" fontId="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3" xfId="0" applyBorder="1"/>
    <xf numFmtId="4" fontId="5" fillId="0" borderId="3" xfId="0" applyNumberFormat="1" applyFont="1" applyBorder="1" applyAlignment="1">
      <alignment horizontal="right" vertical="top" wrapText="1"/>
    </xf>
    <xf numFmtId="0" fontId="35" fillId="0" borderId="4" xfId="0" applyFont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left" vertical="top" wrapText="1"/>
    </xf>
    <xf numFmtId="0" fontId="33" fillId="0" borderId="1" xfId="0" applyFont="1" applyFill="1" applyBorder="1" applyAlignment="1">
      <alignment horizontal="left" vertical="top" wrapText="1"/>
    </xf>
    <xf numFmtId="0" fontId="26" fillId="0" borderId="0" xfId="0" applyFont="1" applyFill="1"/>
    <xf numFmtId="0" fontId="17" fillId="0" borderId="3" xfId="0" applyFont="1" applyBorder="1" applyAlignment="1">
      <alignment vertical="top" wrapText="1"/>
    </xf>
    <xf numFmtId="4" fontId="5" fillId="0" borderId="4" xfId="0" applyNumberFormat="1" applyFont="1" applyFill="1" applyBorder="1" applyAlignment="1">
      <alignment horizontal="right" vertical="top" wrapText="1"/>
    </xf>
    <xf numFmtId="0" fontId="37" fillId="0" borderId="6" xfId="0" applyFont="1" applyBorder="1" applyAlignment="1">
      <alignment vertical="top" wrapText="1"/>
    </xf>
    <xf numFmtId="0" fontId="34" fillId="0" borderId="4" xfId="0" applyFont="1" applyFill="1" applyBorder="1" applyAlignment="1">
      <alignment vertical="top" wrapText="1"/>
    </xf>
    <xf numFmtId="4" fontId="26" fillId="0" borderId="0" xfId="0" applyNumberFormat="1" applyFont="1" applyAlignment="1">
      <alignment vertical="top"/>
    </xf>
    <xf numFmtId="0" fontId="27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5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9" fillId="0" borderId="0" xfId="0" applyFont="1" applyFill="1" applyBorder="1" applyAlignment="1">
      <alignment horizontal="center" wrapText="1"/>
    </xf>
    <xf numFmtId="0" fontId="40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center" wrapText="1"/>
    </xf>
    <xf numFmtId="0" fontId="13" fillId="0" borderId="0" xfId="0" applyFont="1"/>
    <xf numFmtId="4" fontId="38" fillId="0" borderId="0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top"/>
    </xf>
    <xf numFmtId="0" fontId="17" fillId="0" borderId="6" xfId="0" applyFont="1" applyBorder="1" applyAlignment="1">
      <alignment vertical="top" wrapText="1"/>
    </xf>
    <xf numFmtId="4" fontId="5" fillId="2" borderId="3" xfId="0" applyNumberFormat="1" applyFont="1" applyFill="1" applyBorder="1" applyAlignment="1">
      <alignment horizontal="righ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horizontal="left" vertical="top" wrapText="1"/>
    </xf>
    <xf numFmtId="0" fontId="34" fillId="3" borderId="4" xfId="0" applyFont="1" applyFill="1" applyBorder="1" applyAlignment="1">
      <alignment vertical="top"/>
    </xf>
    <xf numFmtId="0" fontId="0" fillId="0" borderId="0" xfId="0" applyFont="1" applyBorder="1" applyAlignment="1">
      <alignment horizontal="left" vertical="top"/>
    </xf>
    <xf numFmtId="0" fontId="17" fillId="0" borderId="4" xfId="0" applyFont="1" applyFill="1" applyBorder="1" applyAlignment="1">
      <alignment vertical="top" wrapText="1"/>
    </xf>
    <xf numFmtId="0" fontId="26" fillId="0" borderId="1" xfId="0" applyFont="1" applyFill="1" applyBorder="1" applyAlignment="1">
      <alignment vertical="top" wrapText="1"/>
    </xf>
    <xf numFmtId="0" fontId="20" fillId="0" borderId="0" xfId="0" applyFont="1" applyFill="1"/>
    <xf numFmtId="0" fontId="26" fillId="0" borderId="0" xfId="0" applyFont="1" applyBorder="1" applyAlignment="1">
      <alignment horizontal="center" vertical="top"/>
    </xf>
    <xf numFmtId="0" fontId="26" fillId="0" borderId="0" xfId="0" applyFont="1" applyFill="1" applyBorder="1" applyAlignment="1">
      <alignment horizontal="center" vertical="center" wrapText="1"/>
    </xf>
    <xf numFmtId="0" fontId="42" fillId="5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" fontId="43" fillId="0" borderId="0" xfId="0" applyNumberFormat="1" applyFont="1" applyFill="1" applyBorder="1" applyAlignment="1">
      <alignment horizontal="right" vertical="top" wrapText="1"/>
    </xf>
    <xf numFmtId="0" fontId="32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19" fillId="6" borderId="0" xfId="0" applyFont="1" applyFill="1"/>
    <xf numFmtId="0" fontId="0" fillId="0" borderId="1" xfId="0" applyFont="1" applyBorder="1" applyAlignment="1">
      <alignment vertical="top" wrapText="1"/>
    </xf>
    <xf numFmtId="0" fontId="34" fillId="6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/>
    </xf>
    <xf numFmtId="0" fontId="20" fillId="0" borderId="0" xfId="0" applyFont="1" applyAlignment="1">
      <alignment horizontal="left"/>
    </xf>
    <xf numFmtId="4" fontId="5" fillId="6" borderId="1" xfId="0" applyNumberFormat="1" applyFont="1" applyFill="1" applyBorder="1" applyAlignment="1">
      <alignment horizontal="right" vertical="top" wrapText="1"/>
    </xf>
    <xf numFmtId="0" fontId="20" fillId="0" borderId="0" xfId="0" applyFont="1" applyFill="1"/>
    <xf numFmtId="0" fontId="15" fillId="0" borderId="0" xfId="0" applyFont="1" applyFill="1" applyBorder="1" applyAlignment="1">
      <alignment horizontal="center" wrapText="1"/>
    </xf>
    <xf numFmtId="0" fontId="36" fillId="4" borderId="4" xfId="0" applyFont="1" applyFill="1" applyBorder="1" applyAlignment="1">
      <alignment vertical="top"/>
    </xf>
    <xf numFmtId="0" fontId="36" fillId="4" borderId="6" xfId="0" applyFont="1" applyFill="1" applyBorder="1" applyAlignment="1">
      <alignment vertical="top"/>
    </xf>
    <xf numFmtId="0" fontId="36" fillId="4" borderId="3" xfId="0" applyFont="1" applyFill="1" applyBorder="1" applyAlignment="1">
      <alignment vertical="top"/>
    </xf>
    <xf numFmtId="0" fontId="34" fillId="3" borderId="1" xfId="0" applyFont="1" applyFill="1" applyBorder="1" applyAlignment="1">
      <alignment vertical="top"/>
    </xf>
    <xf numFmtId="0" fontId="34" fillId="0" borderId="1" xfId="0" applyFont="1" applyBorder="1" applyAlignment="1">
      <alignment vertical="top"/>
    </xf>
    <xf numFmtId="0" fontId="32" fillId="6" borderId="0" xfId="0" applyFont="1" applyFill="1" applyAlignment="1">
      <alignment horizontal="center" vertical="top"/>
    </xf>
    <xf numFmtId="49" fontId="13" fillId="6" borderId="4" xfId="0" applyNumberFormat="1" applyFont="1" applyFill="1" applyBorder="1" applyAlignment="1">
      <alignment horizontal="left" vertical="top" wrapText="1"/>
    </xf>
    <xf numFmtId="49" fontId="13" fillId="6" borderId="6" xfId="0" applyNumberFormat="1" applyFont="1" applyFill="1" applyBorder="1" applyAlignment="1">
      <alignment horizontal="left" vertical="top" wrapText="1"/>
    </xf>
    <xf numFmtId="49" fontId="13" fillId="6" borderId="3" xfId="0" applyNumberFormat="1" applyFont="1" applyFill="1" applyBorder="1" applyAlignment="1">
      <alignment horizontal="left" vertical="top" wrapText="1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49" fontId="18" fillId="0" borderId="4" xfId="0" applyNumberFormat="1" applyFont="1" applyFill="1" applyBorder="1" applyAlignment="1">
      <alignment horizontal="left" vertical="top" wrapText="1"/>
    </xf>
    <xf numFmtId="49" fontId="18" fillId="0" borderId="3" xfId="0" applyNumberFormat="1" applyFont="1" applyFill="1" applyBorder="1" applyAlignment="1">
      <alignment horizontal="left" vertical="top" wrapText="1"/>
    </xf>
    <xf numFmtId="0" fontId="20" fillId="0" borderId="0" xfId="0" applyFont="1" applyAlignment="1">
      <alignment horizontal="center"/>
    </xf>
    <xf numFmtId="0" fontId="1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8" fillId="3" borderId="4" xfId="0" applyNumberFormat="1" applyFont="1" applyFill="1" applyBorder="1" applyAlignment="1">
      <alignment horizontal="left" vertical="top" wrapText="1"/>
    </xf>
    <xf numFmtId="49" fontId="18" fillId="3" borderId="6" xfId="0" applyNumberFormat="1" applyFont="1" applyFill="1" applyBorder="1" applyAlignment="1">
      <alignment horizontal="left" vertical="top" wrapText="1"/>
    </xf>
    <xf numFmtId="49" fontId="18" fillId="3" borderId="3" xfId="0" applyNumberFormat="1" applyFont="1" applyFill="1" applyBorder="1" applyAlignment="1">
      <alignment horizontal="left" vertical="top" wrapText="1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26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20" fillId="0" borderId="0" xfId="0" applyFont="1" applyAlignment="1">
      <alignment horizontal="center" wrapText="1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49" fontId="18" fillId="0" borderId="6" xfId="0" applyNumberFormat="1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left" vertical="top" wrapText="1"/>
    </xf>
    <xf numFmtId="0" fontId="13" fillId="6" borderId="6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vertical="top" wrapText="1"/>
    </xf>
    <xf numFmtId="0" fontId="26" fillId="0" borderId="4" xfId="0" applyFont="1" applyBorder="1" applyAlignment="1">
      <alignment vertical="top"/>
    </xf>
    <xf numFmtId="0" fontId="26" fillId="0" borderId="6" xfId="0" applyFont="1" applyBorder="1" applyAlignment="1">
      <alignment vertical="top"/>
    </xf>
    <xf numFmtId="0" fontId="26" fillId="0" borderId="3" xfId="0" applyFont="1" applyBorder="1" applyAlignment="1">
      <alignment vertical="top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49" fontId="18" fillId="0" borderId="1" xfId="0" applyNumberFormat="1" applyFont="1" applyFill="1" applyBorder="1" applyAlignment="1">
      <alignment horizontal="left" vertical="top" wrapText="1"/>
    </xf>
    <xf numFmtId="0" fontId="18" fillId="6" borderId="1" xfId="0" applyFont="1" applyFill="1" applyBorder="1" applyAlignment="1">
      <alignment horizontal="left" vertical="top" wrapText="1"/>
    </xf>
    <xf numFmtId="0" fontId="23" fillId="0" borderId="0" xfId="0" applyFont="1" applyFill="1"/>
    <xf numFmtId="0" fontId="20" fillId="0" borderId="0" xfId="0" applyFont="1" applyAlignment="1">
      <alignment horizontal="left"/>
    </xf>
    <xf numFmtId="0" fontId="20" fillId="0" borderId="0" xfId="0" applyFont="1" applyFill="1"/>
    <xf numFmtId="0" fontId="0" fillId="0" borderId="12" xfId="0" applyBorder="1"/>
    <xf numFmtId="0" fontId="1" fillId="0" borderId="0" xfId="0" applyFont="1" applyAlignment="1">
      <alignment horizontal="left"/>
    </xf>
    <xf numFmtId="0" fontId="32" fillId="6" borderId="13" xfId="0" applyFont="1" applyFill="1" applyBorder="1" applyAlignment="1">
      <alignment horizontal="center" vertical="top"/>
    </xf>
    <xf numFmtId="0" fontId="26" fillId="0" borderId="4" xfId="0" applyFont="1" applyFill="1" applyBorder="1" applyAlignment="1">
      <alignment horizontal="left" vertical="top"/>
    </xf>
    <xf numFmtId="0" fontId="26" fillId="0" borderId="6" xfId="0" applyFont="1" applyFill="1" applyBorder="1" applyAlignment="1">
      <alignment horizontal="left" vertical="top"/>
    </xf>
    <xf numFmtId="0" fontId="26" fillId="0" borderId="3" xfId="0" applyFont="1" applyFill="1" applyBorder="1" applyAlignment="1">
      <alignment horizontal="left" vertical="top"/>
    </xf>
    <xf numFmtId="0" fontId="26" fillId="0" borderId="4" xfId="0" applyFont="1" applyBorder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0" fillId="0" borderId="10" xfId="0" applyFont="1" applyBorder="1"/>
    <xf numFmtId="0" fontId="20" fillId="0" borderId="0" xfId="0" applyFont="1"/>
    <xf numFmtId="0" fontId="18" fillId="0" borderId="4" xfId="0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0" fontId="20" fillId="0" borderId="0" xfId="0" applyFont="1" applyBorder="1"/>
    <xf numFmtId="0" fontId="20" fillId="0" borderId="0" xfId="0" applyFont="1" applyFill="1" applyAlignment="1">
      <alignment horizontal="left"/>
    </xf>
    <xf numFmtId="0" fontId="1" fillId="6" borderId="0" xfId="0" applyFont="1" applyFill="1" applyAlignment="1">
      <alignment horizontal="center" vertical="top"/>
    </xf>
    <xf numFmtId="0" fontId="1" fillId="6" borderId="0" xfId="0" applyFont="1" applyFill="1" applyBorder="1" applyAlignment="1">
      <alignment horizontal="center" vertical="top"/>
    </xf>
    <xf numFmtId="4" fontId="5" fillId="6" borderId="3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66"/>
      <color rgb="FF0000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7"/>
  <sheetViews>
    <sheetView tabSelected="1" view="pageBreakPreview" zoomScaleNormal="90" zoomScaleSheetLayoutView="100" workbookViewId="0">
      <selection activeCell="H59" sqref="H59:J60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5" width="15.28515625" customWidth="1"/>
    <col min="16" max="16" width="17.85546875" customWidth="1"/>
    <col min="17" max="17" width="18.140625" customWidth="1"/>
    <col min="18" max="18" width="15" customWidth="1"/>
    <col min="19" max="19" width="17.140625" customWidth="1"/>
  </cols>
  <sheetData>
    <row r="1" spans="1:19" ht="29.25" customHeight="1" x14ac:dyDescent="0.2">
      <c r="A1" s="196">
        <v>10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</row>
    <row r="2" spans="1:19" ht="24" customHeight="1" x14ac:dyDescent="0.2">
      <c r="A2" s="114"/>
      <c r="B2" s="114"/>
      <c r="C2" s="114"/>
      <c r="D2" s="114"/>
      <c r="E2" s="114"/>
      <c r="F2" s="114"/>
      <c r="G2" s="114"/>
      <c r="H2" s="140" t="s">
        <v>80</v>
      </c>
      <c r="I2" s="140"/>
      <c r="J2" s="140"/>
      <c r="K2" s="140"/>
    </row>
    <row r="3" spans="1:19" ht="24" customHeight="1" x14ac:dyDescent="0.2">
      <c r="A3" s="114"/>
      <c r="B3" s="114"/>
      <c r="C3" s="114"/>
      <c r="D3" s="114"/>
      <c r="E3" s="114"/>
      <c r="F3" s="114"/>
      <c r="G3" s="114"/>
      <c r="H3" s="115" t="s">
        <v>77</v>
      </c>
      <c r="I3" s="116"/>
      <c r="J3" s="116"/>
      <c r="K3" s="116"/>
    </row>
    <row r="4" spans="1:19" ht="24" customHeight="1" x14ac:dyDescent="0.2">
      <c r="A4" s="114"/>
      <c r="B4" s="114"/>
      <c r="C4" s="114"/>
      <c r="D4" s="114"/>
      <c r="E4" s="114"/>
      <c r="F4" s="114"/>
      <c r="G4" s="114"/>
      <c r="H4" s="120" t="s">
        <v>95</v>
      </c>
      <c r="I4" s="114"/>
      <c r="J4" s="114"/>
      <c r="K4" s="114"/>
    </row>
    <row r="5" spans="1:19" ht="39" customHeight="1" x14ac:dyDescent="0.3">
      <c r="B5" s="37"/>
      <c r="C5" s="37"/>
      <c r="D5" s="37"/>
      <c r="E5" s="37"/>
      <c r="F5" s="37"/>
      <c r="G5" s="37"/>
      <c r="H5" s="141" t="s">
        <v>81</v>
      </c>
      <c r="I5" s="141"/>
      <c r="J5" s="141"/>
      <c r="K5" s="141"/>
    </row>
    <row r="6" spans="1:19" ht="33.75" customHeight="1" x14ac:dyDescent="0.3">
      <c r="B6" s="139" t="s">
        <v>3</v>
      </c>
      <c r="C6" s="139"/>
      <c r="D6" s="139"/>
      <c r="E6" s="139"/>
      <c r="F6" s="139"/>
      <c r="G6" s="139"/>
      <c r="H6" s="139"/>
      <c r="I6" s="139"/>
      <c r="J6" s="139"/>
      <c r="K6" s="139"/>
      <c r="L6" s="31"/>
      <c r="M6" s="31"/>
      <c r="N6" s="31"/>
      <c r="O6" s="31"/>
    </row>
    <row r="7" spans="1:19" ht="24" customHeight="1" x14ac:dyDescent="0.3">
      <c r="A7" s="158" t="s">
        <v>19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31"/>
      <c r="M7" s="31"/>
      <c r="N7" s="31"/>
      <c r="O7" s="31"/>
    </row>
    <row r="8" spans="1:19" ht="22.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19" ht="33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19" ht="28.5" customHeight="1" x14ac:dyDescent="0.2">
      <c r="A10" s="150" t="s">
        <v>32</v>
      </c>
      <c r="B10" s="150" t="s">
        <v>33</v>
      </c>
      <c r="C10" s="162" t="s">
        <v>9</v>
      </c>
      <c r="D10" s="163"/>
      <c r="E10" s="163"/>
      <c r="F10" s="163"/>
      <c r="G10" s="164"/>
      <c r="H10" s="142" t="s">
        <v>36</v>
      </c>
      <c r="I10" s="143"/>
      <c r="J10" s="144"/>
      <c r="K10" s="150" t="s">
        <v>59</v>
      </c>
      <c r="N10" s="41"/>
      <c r="O10" s="41"/>
    </row>
    <row r="11" spans="1:19" ht="88.5" customHeight="1" x14ac:dyDescent="0.3">
      <c r="A11" s="151"/>
      <c r="B11" s="151"/>
      <c r="C11" s="54" t="s">
        <v>6</v>
      </c>
      <c r="D11" s="54" t="s">
        <v>7</v>
      </c>
      <c r="E11" s="54" t="s">
        <v>34</v>
      </c>
      <c r="F11" s="54" t="s">
        <v>35</v>
      </c>
      <c r="G11" s="54" t="s">
        <v>8</v>
      </c>
      <c r="H11" s="55" t="s">
        <v>21</v>
      </c>
      <c r="I11" s="55" t="s">
        <v>27</v>
      </c>
      <c r="J11" s="55" t="s">
        <v>37</v>
      </c>
      <c r="K11" s="151"/>
      <c r="M11" s="44"/>
      <c r="N11" s="44"/>
      <c r="O11" s="124"/>
      <c r="P11" s="45"/>
      <c r="Q11" s="19"/>
      <c r="R11" s="19"/>
      <c r="S11" s="20"/>
    </row>
    <row r="12" spans="1:19" ht="57.75" customHeight="1" x14ac:dyDescent="0.3">
      <c r="A12" s="165"/>
      <c r="B12" s="78" t="s">
        <v>4</v>
      </c>
      <c r="C12" s="25" t="s">
        <v>10</v>
      </c>
      <c r="D12" s="58" t="s">
        <v>11</v>
      </c>
      <c r="E12" s="59"/>
      <c r="F12" s="60"/>
      <c r="G12" s="60"/>
      <c r="H12" s="61"/>
      <c r="I12" s="61"/>
      <c r="J12" s="61"/>
      <c r="K12" s="131" t="s">
        <v>96</v>
      </c>
      <c r="M12" s="44"/>
      <c r="N12" s="44"/>
      <c r="O12" s="44"/>
      <c r="P12" s="45"/>
      <c r="Q12" s="19"/>
      <c r="R12" s="19"/>
      <c r="S12" s="20"/>
    </row>
    <row r="13" spans="1:19" ht="38.25" customHeight="1" x14ac:dyDescent="0.3">
      <c r="A13" s="165"/>
      <c r="B13" s="56" t="s">
        <v>5</v>
      </c>
      <c r="C13" s="26" t="s">
        <v>10</v>
      </c>
      <c r="D13" s="27" t="s">
        <v>11</v>
      </c>
      <c r="E13" s="26"/>
      <c r="F13" s="23"/>
      <c r="G13" s="23"/>
      <c r="H13" s="16">
        <f>SUM(H20+H21+H22+H23+H48+H49+H59+H62+H63+H79+H80+H86)</f>
        <v>224359530.94000003</v>
      </c>
      <c r="I13" s="16">
        <f>SUM(I20+I21+I22+I23+I48+I49+I59+I62+I63+I79+I80+I86)</f>
        <v>86627947.569999978</v>
      </c>
      <c r="J13" s="16">
        <f>SUM(J20+J21+J22+J23+J48+J49+J59+J62+J63+J79+J80+J86)</f>
        <v>80014929.189999998</v>
      </c>
      <c r="K13" s="132"/>
      <c r="M13" s="47"/>
      <c r="N13" s="49"/>
      <c r="O13" s="47"/>
      <c r="P13" s="48"/>
      <c r="Q13" s="81"/>
      <c r="R13" s="21"/>
      <c r="S13" s="22"/>
    </row>
    <row r="14" spans="1:19" ht="41.25" customHeight="1" x14ac:dyDescent="0.2">
      <c r="A14" s="165"/>
      <c r="B14" s="56" t="s">
        <v>38</v>
      </c>
      <c r="C14" s="26" t="s">
        <v>10</v>
      </c>
      <c r="D14" s="27" t="s">
        <v>11</v>
      </c>
      <c r="E14" s="26"/>
      <c r="F14" s="23"/>
      <c r="G14" s="23"/>
      <c r="H14" s="16">
        <f>H24+H64+H65+H81+H82+H87</f>
        <v>710546900</v>
      </c>
      <c r="I14" s="16">
        <f>I24+I64+I65+I81+I82+I87</f>
        <v>281804200</v>
      </c>
      <c r="J14" s="16">
        <f>J24+J64+J65+J81+J82+J87</f>
        <v>243474400</v>
      </c>
      <c r="K14" s="132"/>
      <c r="M14" s="42"/>
      <c r="N14" s="46"/>
      <c r="O14" s="46"/>
      <c r="P14" s="43"/>
    </row>
    <row r="15" spans="1:19" ht="40.5" customHeight="1" x14ac:dyDescent="0.2">
      <c r="A15" s="165"/>
      <c r="B15" s="56" t="s">
        <v>39</v>
      </c>
      <c r="C15" s="26" t="s">
        <v>10</v>
      </c>
      <c r="D15" s="27" t="s">
        <v>11</v>
      </c>
      <c r="E15" s="26"/>
      <c r="F15" s="24"/>
      <c r="G15" s="24"/>
      <c r="H15" s="16">
        <f>H25+H50+H60+H66+H83+H84</f>
        <v>2150466119.7199998</v>
      </c>
      <c r="I15" s="16">
        <f>I25+I50+I60+I66+I83+I84</f>
        <v>2421715168.73</v>
      </c>
      <c r="J15" s="16">
        <f>J25+J50+J60+J66+J83+J84</f>
        <v>1697382941.48</v>
      </c>
      <c r="K15" s="132"/>
      <c r="M15" s="42"/>
      <c r="N15" s="46"/>
      <c r="O15" s="46"/>
      <c r="P15" s="43"/>
    </row>
    <row r="16" spans="1:19" ht="38.25" customHeight="1" x14ac:dyDescent="0.3">
      <c r="A16" s="151"/>
      <c r="B16" s="57" t="s">
        <v>0</v>
      </c>
      <c r="C16" s="23" t="s">
        <v>10</v>
      </c>
      <c r="D16" s="29" t="s">
        <v>11</v>
      </c>
      <c r="E16" s="23"/>
      <c r="F16" s="23"/>
      <c r="G16" s="23"/>
      <c r="H16" s="16">
        <f>SUM(H13+H14+H15)</f>
        <v>3085372550.6599998</v>
      </c>
      <c r="I16" s="16">
        <f>SUM(I13+I14+I15)</f>
        <v>2790147316.3000002</v>
      </c>
      <c r="J16" s="16">
        <f>SUM(J13+J14+J15)</f>
        <v>2020872270.6700001</v>
      </c>
      <c r="K16" s="133"/>
      <c r="M16" s="42"/>
      <c r="N16" s="49"/>
      <c r="O16" s="80"/>
      <c r="P16" s="43"/>
      <c r="Q16" s="84"/>
      <c r="R16" s="21"/>
      <c r="S16" s="22"/>
    </row>
    <row r="17" spans="1:17" ht="24" customHeight="1" x14ac:dyDescent="0.2">
      <c r="A17" s="197">
        <v>11</v>
      </c>
      <c r="B17" s="197"/>
      <c r="C17" s="197"/>
      <c r="D17" s="197"/>
      <c r="E17" s="197"/>
      <c r="F17" s="197"/>
      <c r="G17" s="197"/>
      <c r="H17" s="197"/>
      <c r="I17" s="197"/>
      <c r="J17" s="197"/>
      <c r="K17" s="197"/>
    </row>
    <row r="18" spans="1:17" ht="30.75" customHeight="1" x14ac:dyDescent="0.2">
      <c r="A18" s="53"/>
      <c r="B18" s="69" t="s">
        <v>2</v>
      </c>
      <c r="C18" s="56"/>
      <c r="D18" s="56"/>
      <c r="E18" s="56"/>
      <c r="F18" s="56"/>
      <c r="G18" s="56"/>
      <c r="H18" s="70"/>
      <c r="I18" s="70"/>
      <c r="J18" s="70"/>
      <c r="K18" s="71"/>
      <c r="Q18" s="4"/>
    </row>
    <row r="19" spans="1:17" ht="58.5" customHeight="1" x14ac:dyDescent="0.2">
      <c r="A19" s="159" t="s">
        <v>40</v>
      </c>
      <c r="B19" s="63" t="s">
        <v>58</v>
      </c>
      <c r="C19" s="56" t="s">
        <v>10</v>
      </c>
      <c r="D19" s="56" t="s">
        <v>11</v>
      </c>
      <c r="E19" s="97">
        <v>4</v>
      </c>
      <c r="F19" s="98" t="s">
        <v>12</v>
      </c>
      <c r="G19" s="107" t="s">
        <v>64</v>
      </c>
      <c r="H19" s="17">
        <f>H20+H21+H22+H23+H24+H25</f>
        <v>558721939.33000004</v>
      </c>
      <c r="I19" s="17">
        <f>I20+I21+I22+I23+I24+I25</f>
        <v>438313213.32999998</v>
      </c>
      <c r="J19" s="17">
        <f>J20+J21+J22+J23+J24+J25</f>
        <v>454311735.22000009</v>
      </c>
      <c r="K19" s="131" t="s">
        <v>93</v>
      </c>
      <c r="Q19" s="4"/>
    </row>
    <row r="20" spans="1:17" ht="24.75" hidden="1" customHeight="1" x14ac:dyDescent="0.2">
      <c r="A20" s="160"/>
      <c r="B20" s="56" t="s">
        <v>15</v>
      </c>
      <c r="C20" s="26" t="s">
        <v>10</v>
      </c>
      <c r="D20" s="27" t="s">
        <v>11</v>
      </c>
      <c r="E20" s="97">
        <v>4</v>
      </c>
      <c r="F20" s="98" t="s">
        <v>12</v>
      </c>
      <c r="G20" s="102" t="s">
        <v>30</v>
      </c>
      <c r="H20" s="17">
        <f>H27</f>
        <v>0</v>
      </c>
      <c r="I20" s="17">
        <f>I27</f>
        <v>0</v>
      </c>
      <c r="J20" s="17">
        <f>J27</f>
        <v>0</v>
      </c>
      <c r="K20" s="132"/>
      <c r="Q20" s="4"/>
    </row>
    <row r="21" spans="1:17" ht="28.5" customHeight="1" x14ac:dyDescent="0.2">
      <c r="A21" s="160"/>
      <c r="B21" s="56" t="s">
        <v>41</v>
      </c>
      <c r="C21" s="26" t="s">
        <v>10</v>
      </c>
      <c r="D21" s="27" t="s">
        <v>11</v>
      </c>
      <c r="E21" s="97">
        <v>4</v>
      </c>
      <c r="F21" s="98" t="s">
        <v>12</v>
      </c>
      <c r="G21" s="99">
        <v>81610</v>
      </c>
      <c r="H21" s="17">
        <f>H30</f>
        <v>130237011.55</v>
      </c>
      <c r="I21" s="17">
        <f>I30</f>
        <v>16000000</v>
      </c>
      <c r="J21" s="17">
        <f>J30</f>
        <v>17305993</v>
      </c>
      <c r="K21" s="132"/>
      <c r="Q21" s="35"/>
    </row>
    <row r="22" spans="1:17" ht="24.75" customHeight="1" x14ac:dyDescent="0.2">
      <c r="A22" s="160"/>
      <c r="B22" s="56" t="s">
        <v>41</v>
      </c>
      <c r="C22" s="23" t="s">
        <v>10</v>
      </c>
      <c r="D22" s="23" t="s">
        <v>11</v>
      </c>
      <c r="E22" s="97">
        <v>4</v>
      </c>
      <c r="F22" s="98" t="s">
        <v>12</v>
      </c>
      <c r="G22" s="99">
        <v>81660</v>
      </c>
      <c r="H22" s="17">
        <f>H46</f>
        <v>5000000</v>
      </c>
      <c r="I22" s="17">
        <f>I46</f>
        <v>5000000</v>
      </c>
      <c r="J22" s="17">
        <f>J46</f>
        <v>3000000</v>
      </c>
      <c r="K22" s="132"/>
      <c r="Q22" s="35"/>
    </row>
    <row r="23" spans="1:17" ht="28.5" customHeight="1" x14ac:dyDescent="0.2">
      <c r="A23" s="160"/>
      <c r="B23" s="56" t="s">
        <v>15</v>
      </c>
      <c r="C23" s="23" t="s">
        <v>10</v>
      </c>
      <c r="D23" s="23" t="s">
        <v>11</v>
      </c>
      <c r="E23" s="97">
        <v>4</v>
      </c>
      <c r="F23" s="98" t="s">
        <v>12</v>
      </c>
      <c r="G23" s="99" t="s">
        <v>14</v>
      </c>
      <c r="H23" s="17">
        <f>H31</f>
        <v>42348492.780000001</v>
      </c>
      <c r="I23" s="17">
        <f>I31</f>
        <v>41731321.329999998</v>
      </c>
      <c r="J23" s="17">
        <f>J31</f>
        <v>43400574.220000006</v>
      </c>
      <c r="K23" s="132"/>
      <c r="Q23" s="35"/>
    </row>
    <row r="24" spans="1:17" ht="33" hidden="1" customHeight="1" x14ac:dyDescent="0.2">
      <c r="A24" s="160"/>
      <c r="B24" s="56" t="s">
        <v>38</v>
      </c>
      <c r="C24" s="23" t="s">
        <v>10</v>
      </c>
      <c r="D24" s="29" t="s">
        <v>11</v>
      </c>
      <c r="E24" s="97">
        <v>4</v>
      </c>
      <c r="F24" s="98" t="s">
        <v>12</v>
      </c>
      <c r="G24" s="102" t="s">
        <v>30</v>
      </c>
      <c r="H24" s="17">
        <f>H28</f>
        <v>0</v>
      </c>
      <c r="I24" s="17">
        <f>I28</f>
        <v>0</v>
      </c>
      <c r="J24" s="17">
        <f>J28</f>
        <v>0</v>
      </c>
      <c r="K24" s="132"/>
      <c r="Q24" s="35"/>
    </row>
    <row r="25" spans="1:17" ht="27.75" customHeight="1" x14ac:dyDescent="0.2">
      <c r="A25" s="161"/>
      <c r="B25" s="56" t="s">
        <v>39</v>
      </c>
      <c r="C25" s="25" t="s">
        <v>10</v>
      </c>
      <c r="D25" s="25" t="s">
        <v>11</v>
      </c>
      <c r="E25" s="97">
        <v>4</v>
      </c>
      <c r="F25" s="98" t="s">
        <v>12</v>
      </c>
      <c r="G25" s="100" t="s">
        <v>14</v>
      </c>
      <c r="H25" s="17">
        <f>H32</f>
        <v>381136435</v>
      </c>
      <c r="I25" s="17">
        <f>I32</f>
        <v>375581892</v>
      </c>
      <c r="J25" s="17">
        <f>J32</f>
        <v>390605168.00000006</v>
      </c>
      <c r="K25" s="133"/>
      <c r="Q25" s="4"/>
    </row>
    <row r="26" spans="1:17" ht="41.25" hidden="1" customHeight="1" x14ac:dyDescent="0.2">
      <c r="A26" s="125" t="s">
        <v>42</v>
      </c>
      <c r="B26" s="67" t="s">
        <v>43</v>
      </c>
      <c r="C26" s="26" t="s">
        <v>10</v>
      </c>
      <c r="D26" s="27" t="s">
        <v>11</v>
      </c>
      <c r="E26" s="97">
        <v>4</v>
      </c>
      <c r="F26" s="98" t="s">
        <v>12</v>
      </c>
      <c r="G26" s="102" t="s">
        <v>30</v>
      </c>
      <c r="H26" s="17">
        <f>H27+H28</f>
        <v>0</v>
      </c>
      <c r="I26" s="17">
        <f>I27+I28</f>
        <v>0</v>
      </c>
      <c r="J26" s="17">
        <f>J27+J28</f>
        <v>0</v>
      </c>
      <c r="K26" s="145"/>
      <c r="Q26" s="4"/>
    </row>
    <row r="27" spans="1:17" ht="27.75" hidden="1" customHeight="1" x14ac:dyDescent="0.2">
      <c r="A27" s="126"/>
      <c r="B27" s="68" t="s">
        <v>15</v>
      </c>
      <c r="C27" s="26" t="s">
        <v>10</v>
      </c>
      <c r="D27" s="27" t="s">
        <v>11</v>
      </c>
      <c r="E27" s="97">
        <v>4</v>
      </c>
      <c r="F27" s="98" t="s">
        <v>12</v>
      </c>
      <c r="G27" s="102" t="s">
        <v>30</v>
      </c>
      <c r="H27" s="13"/>
      <c r="I27" s="38"/>
      <c r="J27" s="38"/>
      <c r="K27" s="146"/>
    </row>
    <row r="28" spans="1:17" ht="27" hidden="1" customHeight="1" x14ac:dyDescent="0.2">
      <c r="A28" s="127"/>
      <c r="B28" s="68" t="s">
        <v>38</v>
      </c>
      <c r="C28" s="23" t="s">
        <v>10</v>
      </c>
      <c r="D28" s="29" t="s">
        <v>11</v>
      </c>
      <c r="E28" s="97">
        <v>4</v>
      </c>
      <c r="F28" s="98" t="s">
        <v>12</v>
      </c>
      <c r="G28" s="102" t="s">
        <v>30</v>
      </c>
      <c r="H28" s="13"/>
      <c r="I28" s="38"/>
      <c r="J28" s="38"/>
      <c r="K28" s="147"/>
    </row>
    <row r="29" spans="1:17" ht="51" customHeight="1" x14ac:dyDescent="0.2">
      <c r="A29" s="148" t="s">
        <v>60</v>
      </c>
      <c r="B29" s="95" t="s">
        <v>44</v>
      </c>
      <c r="C29" s="25" t="s">
        <v>10</v>
      </c>
      <c r="D29" s="25" t="s">
        <v>11</v>
      </c>
      <c r="E29" s="97">
        <v>4</v>
      </c>
      <c r="F29" s="98" t="s">
        <v>12</v>
      </c>
      <c r="G29" s="100" t="s">
        <v>72</v>
      </c>
      <c r="H29" s="96">
        <f>H30+H31+H32</f>
        <v>553721939.32999992</v>
      </c>
      <c r="I29" s="96">
        <f>I30+I31+I32</f>
        <v>433313213.32999998</v>
      </c>
      <c r="J29" s="96">
        <f>J30+J31+J32</f>
        <v>451311735.22000009</v>
      </c>
      <c r="K29" s="134" t="s">
        <v>97</v>
      </c>
    </row>
    <row r="30" spans="1:17" ht="28.5" customHeight="1" x14ac:dyDescent="0.2">
      <c r="A30" s="148"/>
      <c r="B30" s="56" t="s">
        <v>41</v>
      </c>
      <c r="C30" s="26" t="s">
        <v>10</v>
      </c>
      <c r="D30" s="27" t="s">
        <v>11</v>
      </c>
      <c r="E30" s="97">
        <v>4</v>
      </c>
      <c r="F30" s="98" t="s">
        <v>12</v>
      </c>
      <c r="G30" s="99">
        <v>81610</v>
      </c>
      <c r="H30" s="17">
        <f>SUM(H34+H36+H41)</f>
        <v>130237011.55</v>
      </c>
      <c r="I30" s="17">
        <f>SUM(I34+I36+I41)</f>
        <v>16000000</v>
      </c>
      <c r="J30" s="17">
        <f>SUM(J34+J36+J41)</f>
        <v>17305993</v>
      </c>
      <c r="K30" s="135"/>
    </row>
    <row r="31" spans="1:17" ht="29.25" customHeight="1" x14ac:dyDescent="0.2">
      <c r="A31" s="148"/>
      <c r="B31" s="56" t="s">
        <v>15</v>
      </c>
      <c r="C31" s="23" t="s">
        <v>10</v>
      </c>
      <c r="D31" s="23" t="s">
        <v>11</v>
      </c>
      <c r="E31" s="97">
        <v>4</v>
      </c>
      <c r="F31" s="98" t="s">
        <v>12</v>
      </c>
      <c r="G31" s="99" t="s">
        <v>14</v>
      </c>
      <c r="H31" s="17">
        <f t="shared" ref="H31:J32" si="0">H37+H43</f>
        <v>42348492.780000001</v>
      </c>
      <c r="I31" s="17">
        <f t="shared" si="0"/>
        <v>41731321.329999998</v>
      </c>
      <c r="J31" s="17">
        <f t="shared" si="0"/>
        <v>43400574.220000006</v>
      </c>
      <c r="K31" s="135"/>
    </row>
    <row r="32" spans="1:17" ht="27.75" customHeight="1" x14ac:dyDescent="0.2">
      <c r="A32" s="149"/>
      <c r="B32" s="56" t="s">
        <v>39</v>
      </c>
      <c r="C32" s="25" t="s">
        <v>10</v>
      </c>
      <c r="D32" s="25" t="s">
        <v>11</v>
      </c>
      <c r="E32" s="97">
        <v>4</v>
      </c>
      <c r="F32" s="98" t="s">
        <v>12</v>
      </c>
      <c r="G32" s="100" t="s">
        <v>14</v>
      </c>
      <c r="H32" s="17">
        <f t="shared" si="0"/>
        <v>381136435</v>
      </c>
      <c r="I32" s="17">
        <f t="shared" si="0"/>
        <v>375581892</v>
      </c>
      <c r="J32" s="17">
        <f t="shared" si="0"/>
        <v>390605168.00000006</v>
      </c>
      <c r="K32" s="135"/>
    </row>
    <row r="33" spans="1:11" ht="32.25" customHeight="1" x14ac:dyDescent="0.2">
      <c r="A33" s="104" t="s">
        <v>61</v>
      </c>
      <c r="B33" s="64" t="s">
        <v>45</v>
      </c>
      <c r="C33" s="25"/>
      <c r="D33" s="25"/>
      <c r="E33" s="97">
        <v>4</v>
      </c>
      <c r="F33" s="98" t="s">
        <v>12</v>
      </c>
      <c r="G33" s="99">
        <v>81610</v>
      </c>
      <c r="H33" s="17">
        <f>H34</f>
        <v>13681273.84</v>
      </c>
      <c r="I33" s="17">
        <f>I34</f>
        <v>16000000</v>
      </c>
      <c r="J33" s="17">
        <f>J34</f>
        <v>17305993</v>
      </c>
      <c r="K33" s="137" t="s">
        <v>86</v>
      </c>
    </row>
    <row r="34" spans="1:11" ht="31.5" customHeight="1" x14ac:dyDescent="0.2">
      <c r="A34" s="65"/>
      <c r="B34" s="56" t="s">
        <v>41</v>
      </c>
      <c r="C34" s="23" t="s">
        <v>10</v>
      </c>
      <c r="D34" s="23" t="s">
        <v>11</v>
      </c>
      <c r="E34" s="97">
        <v>4</v>
      </c>
      <c r="F34" s="98" t="s">
        <v>12</v>
      </c>
      <c r="G34" s="99">
        <v>81610</v>
      </c>
      <c r="H34" s="122">
        <f>(87360+9000000+4200000)+393913.84</f>
        <v>13681273.84</v>
      </c>
      <c r="I34" s="13">
        <v>16000000</v>
      </c>
      <c r="J34" s="13">
        <v>17305993</v>
      </c>
      <c r="K34" s="138"/>
    </row>
    <row r="35" spans="1:11" s="40" customFormat="1" ht="27" customHeight="1" x14ac:dyDescent="0.2">
      <c r="A35" s="128" t="s">
        <v>62</v>
      </c>
      <c r="B35" s="64" t="s">
        <v>90</v>
      </c>
      <c r="C35" s="23" t="s">
        <v>10</v>
      </c>
      <c r="D35" s="23" t="s">
        <v>11</v>
      </c>
      <c r="E35" s="97">
        <v>4</v>
      </c>
      <c r="F35" s="98" t="s">
        <v>12</v>
      </c>
      <c r="G35" s="99" t="s">
        <v>22</v>
      </c>
      <c r="H35" s="17">
        <f>H36+H37+H38</f>
        <v>27827959.93</v>
      </c>
      <c r="I35" s="17">
        <f>I36+I37+I38</f>
        <v>0</v>
      </c>
      <c r="J35" s="17">
        <f>J36+J37+J38</f>
        <v>0</v>
      </c>
      <c r="K35" s="134" t="s">
        <v>94</v>
      </c>
    </row>
    <row r="36" spans="1:11" ht="24" customHeight="1" x14ac:dyDescent="0.2">
      <c r="A36" s="128"/>
      <c r="B36" s="56" t="s">
        <v>41</v>
      </c>
      <c r="C36" s="25" t="s">
        <v>10</v>
      </c>
      <c r="D36" s="25" t="s">
        <v>11</v>
      </c>
      <c r="E36" s="97">
        <v>4</v>
      </c>
      <c r="F36" s="98" t="s">
        <v>12</v>
      </c>
      <c r="G36" s="100">
        <v>81610</v>
      </c>
      <c r="H36" s="198">
        <f>(3000000-393913.84)+2999650+1.55</f>
        <v>5605737.71</v>
      </c>
      <c r="I36" s="15"/>
      <c r="J36" s="66"/>
      <c r="K36" s="135"/>
    </row>
    <row r="37" spans="1:11" ht="25.5" customHeight="1" x14ac:dyDescent="0.2">
      <c r="A37" s="128"/>
      <c r="B37" s="56" t="s">
        <v>15</v>
      </c>
      <c r="C37" s="23" t="s">
        <v>10</v>
      </c>
      <c r="D37" s="23" t="s">
        <v>11</v>
      </c>
      <c r="E37" s="97">
        <v>4</v>
      </c>
      <c r="F37" s="98" t="s">
        <v>12</v>
      </c>
      <c r="G37" s="99" t="s">
        <v>14</v>
      </c>
      <c r="H37" s="198">
        <v>2222222.2200000002</v>
      </c>
      <c r="I37" s="28">
        <v>0</v>
      </c>
      <c r="J37" s="14">
        <v>0</v>
      </c>
      <c r="K37" s="135"/>
    </row>
    <row r="38" spans="1:11" ht="30" customHeight="1" x14ac:dyDescent="0.2">
      <c r="A38" s="128"/>
      <c r="B38" s="56" t="s">
        <v>39</v>
      </c>
      <c r="C38" s="25" t="s">
        <v>10</v>
      </c>
      <c r="D38" s="25" t="s">
        <v>11</v>
      </c>
      <c r="E38" s="99">
        <v>4</v>
      </c>
      <c r="F38" s="98" t="s">
        <v>12</v>
      </c>
      <c r="G38" s="100" t="s">
        <v>14</v>
      </c>
      <c r="H38" s="198">
        <v>20000000</v>
      </c>
      <c r="I38" s="15">
        <v>0</v>
      </c>
      <c r="J38" s="14">
        <v>0</v>
      </c>
      <c r="K38" s="136"/>
    </row>
    <row r="39" spans="1:11" ht="26.25" customHeight="1" x14ac:dyDescent="0.2">
      <c r="A39" s="130">
        <v>12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0"/>
    </row>
    <row r="40" spans="1:11" ht="29.25" customHeight="1" x14ac:dyDescent="0.2">
      <c r="A40" s="129" t="s">
        <v>78</v>
      </c>
      <c r="B40" s="119" t="s">
        <v>46</v>
      </c>
      <c r="C40" s="23" t="s">
        <v>10</v>
      </c>
      <c r="D40" s="23" t="s">
        <v>11</v>
      </c>
      <c r="E40" s="97">
        <v>4</v>
      </c>
      <c r="F40" s="98" t="s">
        <v>12</v>
      </c>
      <c r="G40" s="99">
        <v>81610</v>
      </c>
      <c r="H40" s="17">
        <f>H41</f>
        <v>110950000</v>
      </c>
      <c r="I40" s="17">
        <f>I41</f>
        <v>0</v>
      </c>
      <c r="J40" s="17">
        <f>J41</f>
        <v>0</v>
      </c>
      <c r="K40" s="137" t="s">
        <v>87</v>
      </c>
    </row>
    <row r="41" spans="1:11" ht="23.25" customHeight="1" x14ac:dyDescent="0.2">
      <c r="A41" s="129"/>
      <c r="B41" s="118" t="s">
        <v>41</v>
      </c>
      <c r="C41" s="23" t="s">
        <v>10</v>
      </c>
      <c r="D41" s="23" t="s">
        <v>11</v>
      </c>
      <c r="E41" s="97">
        <v>4</v>
      </c>
      <c r="F41" s="98" t="s">
        <v>12</v>
      </c>
      <c r="G41" s="99">
        <v>81610</v>
      </c>
      <c r="H41" s="13">
        <v>110950000</v>
      </c>
      <c r="I41" s="28"/>
      <c r="J41" s="14"/>
      <c r="K41" s="166"/>
    </row>
    <row r="42" spans="1:11" ht="38.25" x14ac:dyDescent="0.2">
      <c r="A42" s="128" t="s">
        <v>79</v>
      </c>
      <c r="B42" s="79" t="s">
        <v>47</v>
      </c>
      <c r="C42" s="26"/>
      <c r="D42" s="26"/>
      <c r="E42" s="26"/>
      <c r="F42" s="26"/>
      <c r="G42" s="26"/>
      <c r="H42" s="17">
        <f>H43+H44</f>
        <v>401262705.56</v>
      </c>
      <c r="I42" s="17">
        <f>I43+I44</f>
        <v>417313213.32999998</v>
      </c>
      <c r="J42" s="17">
        <f>J43+J44</f>
        <v>434005742.22000009</v>
      </c>
      <c r="K42" s="134" t="s">
        <v>88</v>
      </c>
    </row>
    <row r="43" spans="1:11" ht="24.75" customHeight="1" x14ac:dyDescent="0.2">
      <c r="A43" s="128"/>
      <c r="B43" s="56" t="s">
        <v>15</v>
      </c>
      <c r="C43" s="26" t="s">
        <v>10</v>
      </c>
      <c r="D43" s="26" t="s">
        <v>11</v>
      </c>
      <c r="E43" s="97">
        <v>4</v>
      </c>
      <c r="F43" s="98" t="s">
        <v>12</v>
      </c>
      <c r="G43" s="97" t="s">
        <v>14</v>
      </c>
      <c r="H43" s="14">
        <v>40126270.560000002</v>
      </c>
      <c r="I43" s="36">
        <v>41731321.329999998</v>
      </c>
      <c r="J43" s="13">
        <v>43400574.220000006</v>
      </c>
      <c r="K43" s="135"/>
    </row>
    <row r="44" spans="1:11" ht="26.25" customHeight="1" x14ac:dyDescent="0.2">
      <c r="A44" s="128"/>
      <c r="B44" s="56" t="s">
        <v>39</v>
      </c>
      <c r="C44" s="23" t="s">
        <v>10</v>
      </c>
      <c r="D44" s="23" t="s">
        <v>11</v>
      </c>
      <c r="E44" s="97">
        <v>4</v>
      </c>
      <c r="F44" s="98" t="s">
        <v>12</v>
      </c>
      <c r="G44" s="99" t="s">
        <v>14</v>
      </c>
      <c r="H44" s="51">
        <v>361136435</v>
      </c>
      <c r="I44" s="15">
        <v>375581892</v>
      </c>
      <c r="J44" s="14">
        <v>390605168.00000006</v>
      </c>
      <c r="K44" s="136"/>
    </row>
    <row r="45" spans="1:11" ht="34.5" customHeight="1" x14ac:dyDescent="0.2">
      <c r="A45" s="152" t="s">
        <v>63</v>
      </c>
      <c r="B45" s="56" t="s">
        <v>48</v>
      </c>
      <c r="C45" s="23" t="s">
        <v>10</v>
      </c>
      <c r="D45" s="23" t="s">
        <v>11</v>
      </c>
      <c r="E45" s="97">
        <v>4</v>
      </c>
      <c r="F45" s="98" t="s">
        <v>12</v>
      </c>
      <c r="G45" s="99">
        <v>81660</v>
      </c>
      <c r="H45" s="17">
        <f>H46</f>
        <v>5000000</v>
      </c>
      <c r="I45" s="17">
        <f>I46</f>
        <v>5000000</v>
      </c>
      <c r="J45" s="17">
        <f>J46</f>
        <v>3000000</v>
      </c>
      <c r="K45" s="176" t="s">
        <v>82</v>
      </c>
    </row>
    <row r="46" spans="1:11" ht="26.25" customHeight="1" x14ac:dyDescent="0.2">
      <c r="A46" s="153"/>
      <c r="B46" s="56" t="s">
        <v>41</v>
      </c>
      <c r="C46" s="23" t="s">
        <v>10</v>
      </c>
      <c r="D46" s="23" t="s">
        <v>11</v>
      </c>
      <c r="E46" s="97">
        <v>4</v>
      </c>
      <c r="F46" s="98" t="s">
        <v>12</v>
      </c>
      <c r="G46" s="99">
        <v>81660</v>
      </c>
      <c r="H46" s="14">
        <v>5000000</v>
      </c>
      <c r="I46" s="14">
        <v>5000000</v>
      </c>
      <c r="J46" s="14">
        <v>3000000</v>
      </c>
      <c r="K46" s="176"/>
    </row>
    <row r="47" spans="1:11" ht="32.25" customHeight="1" x14ac:dyDescent="0.2">
      <c r="A47" s="170" t="s">
        <v>54</v>
      </c>
      <c r="B47" s="62" t="s">
        <v>53</v>
      </c>
      <c r="C47" s="23" t="s">
        <v>10</v>
      </c>
      <c r="D47" s="29" t="s">
        <v>11</v>
      </c>
      <c r="E47" s="99">
        <v>4</v>
      </c>
      <c r="F47" s="101" t="s">
        <v>11</v>
      </c>
      <c r="G47" s="99" t="s">
        <v>23</v>
      </c>
      <c r="H47" s="17">
        <f>H48+H49+H50</f>
        <v>92734666.760000005</v>
      </c>
      <c r="I47" s="17">
        <f>I48+I49+I50</f>
        <v>382106.26</v>
      </c>
      <c r="J47" s="17">
        <f>J48+J49+J50</f>
        <v>649249.11</v>
      </c>
      <c r="K47" s="167">
        <v>17</v>
      </c>
    </row>
    <row r="48" spans="1:11" ht="32.25" customHeight="1" x14ac:dyDescent="0.2">
      <c r="A48" s="171"/>
      <c r="B48" s="56" t="s">
        <v>41</v>
      </c>
      <c r="C48" s="26" t="s">
        <v>10</v>
      </c>
      <c r="D48" s="27" t="s">
        <v>11</v>
      </c>
      <c r="E48" s="99">
        <v>4</v>
      </c>
      <c r="F48" s="101" t="s">
        <v>11</v>
      </c>
      <c r="G48" s="97">
        <v>81680</v>
      </c>
      <c r="H48" s="17">
        <f>H52</f>
        <v>9936861.5</v>
      </c>
      <c r="I48" s="17">
        <f>I52</f>
        <v>382106.26</v>
      </c>
      <c r="J48" s="17">
        <f>J52</f>
        <v>649249.11</v>
      </c>
      <c r="K48" s="168"/>
    </row>
    <row r="49" spans="1:17" ht="36.75" customHeight="1" x14ac:dyDescent="0.2">
      <c r="A49" s="171"/>
      <c r="B49" s="56" t="s">
        <v>15</v>
      </c>
      <c r="C49" s="23" t="s">
        <v>10</v>
      </c>
      <c r="D49" s="29" t="s">
        <v>11</v>
      </c>
      <c r="E49" s="99">
        <v>4</v>
      </c>
      <c r="F49" s="101" t="s">
        <v>11</v>
      </c>
      <c r="G49" s="99" t="s">
        <v>13</v>
      </c>
      <c r="H49" s="17">
        <f t="shared" ref="H49:J50" si="1">H55</f>
        <v>4139890.26</v>
      </c>
      <c r="I49" s="17">
        <f t="shared" si="1"/>
        <v>0</v>
      </c>
      <c r="J49" s="17">
        <f t="shared" si="1"/>
        <v>0</v>
      </c>
      <c r="K49" s="168"/>
      <c r="Q49" s="34"/>
    </row>
    <row r="50" spans="1:17" ht="37.5" customHeight="1" x14ac:dyDescent="0.2">
      <c r="A50" s="172"/>
      <c r="B50" s="56" t="s">
        <v>39</v>
      </c>
      <c r="C50" s="23" t="s">
        <v>10</v>
      </c>
      <c r="D50" s="29" t="s">
        <v>11</v>
      </c>
      <c r="E50" s="99">
        <v>4</v>
      </c>
      <c r="F50" s="101" t="s">
        <v>11</v>
      </c>
      <c r="G50" s="99" t="s">
        <v>13</v>
      </c>
      <c r="H50" s="17">
        <f t="shared" si="1"/>
        <v>78657915</v>
      </c>
      <c r="I50" s="17">
        <f t="shared" si="1"/>
        <v>0</v>
      </c>
      <c r="J50" s="17">
        <f t="shared" si="1"/>
        <v>0</v>
      </c>
      <c r="K50" s="169"/>
    </row>
    <row r="51" spans="1:17" s="75" customFormat="1" ht="33" customHeight="1" x14ac:dyDescent="0.2">
      <c r="A51" s="154" t="s">
        <v>49</v>
      </c>
      <c r="B51" s="112" t="s">
        <v>50</v>
      </c>
      <c r="C51" s="23" t="s">
        <v>10</v>
      </c>
      <c r="D51" s="29" t="s">
        <v>11</v>
      </c>
      <c r="E51" s="99">
        <v>4</v>
      </c>
      <c r="F51" s="101" t="s">
        <v>11</v>
      </c>
      <c r="G51" s="99">
        <v>81680</v>
      </c>
      <c r="H51" s="17">
        <f>H52+H53</f>
        <v>9936861.5</v>
      </c>
      <c r="I51" s="17">
        <f>I52+I53</f>
        <v>382106.26</v>
      </c>
      <c r="J51" s="17">
        <f>J52+J53</f>
        <v>649249.11</v>
      </c>
      <c r="K51" s="155">
        <v>17</v>
      </c>
    </row>
    <row r="52" spans="1:17" ht="28.5" customHeight="1" x14ac:dyDescent="0.2">
      <c r="A52" s="154"/>
      <c r="B52" s="76" t="s">
        <v>41</v>
      </c>
      <c r="C52" s="72" t="s">
        <v>10</v>
      </c>
      <c r="D52" s="73" t="s">
        <v>11</v>
      </c>
      <c r="E52" s="99">
        <v>4</v>
      </c>
      <c r="F52" s="101" t="s">
        <v>11</v>
      </c>
      <c r="G52" s="99">
        <v>81680</v>
      </c>
      <c r="H52" s="51">
        <f>(8691547.67+426313.83)+819000</f>
        <v>9936861.5</v>
      </c>
      <c r="I52" s="51">
        <v>382106.26</v>
      </c>
      <c r="J52" s="51">
        <v>649249.11</v>
      </c>
      <c r="K52" s="156"/>
    </row>
    <row r="53" spans="1:17" ht="27.75" customHeight="1" x14ac:dyDescent="0.2">
      <c r="A53" s="154"/>
      <c r="B53" s="56" t="s">
        <v>39</v>
      </c>
      <c r="C53" s="23" t="s">
        <v>10</v>
      </c>
      <c r="D53" s="29" t="s">
        <v>11</v>
      </c>
      <c r="E53" s="99">
        <v>4</v>
      </c>
      <c r="F53" s="101" t="s">
        <v>11</v>
      </c>
      <c r="G53" s="99">
        <v>81680</v>
      </c>
      <c r="H53" s="13"/>
      <c r="I53" s="13"/>
      <c r="J53" s="13"/>
      <c r="K53" s="157"/>
    </row>
    <row r="54" spans="1:17" ht="33" customHeight="1" x14ac:dyDescent="0.2">
      <c r="A54" s="154" t="s">
        <v>51</v>
      </c>
      <c r="B54" s="56" t="s">
        <v>52</v>
      </c>
      <c r="C54" s="23" t="s">
        <v>10</v>
      </c>
      <c r="D54" s="29" t="s">
        <v>11</v>
      </c>
      <c r="E54" s="99">
        <v>4</v>
      </c>
      <c r="F54" s="101" t="s">
        <v>11</v>
      </c>
      <c r="G54" s="99" t="s">
        <v>13</v>
      </c>
      <c r="H54" s="17">
        <f>H55+H56</f>
        <v>82797805.260000005</v>
      </c>
      <c r="I54" s="17">
        <f>I55+I56</f>
        <v>0</v>
      </c>
      <c r="J54" s="17">
        <f>J55+J56</f>
        <v>0</v>
      </c>
      <c r="K54" s="155">
        <v>17</v>
      </c>
    </row>
    <row r="55" spans="1:17" ht="27.75" customHeight="1" x14ac:dyDescent="0.2">
      <c r="A55" s="154"/>
      <c r="B55" s="76" t="s">
        <v>41</v>
      </c>
      <c r="C55" s="23" t="s">
        <v>10</v>
      </c>
      <c r="D55" s="29" t="s">
        <v>11</v>
      </c>
      <c r="E55" s="99">
        <v>4</v>
      </c>
      <c r="F55" s="101" t="s">
        <v>11</v>
      </c>
      <c r="G55" s="99" t="s">
        <v>13</v>
      </c>
      <c r="H55" s="13">
        <f>3662962.84+476927.42</f>
        <v>4139890.26</v>
      </c>
      <c r="I55" s="13"/>
      <c r="J55" s="13"/>
      <c r="K55" s="156"/>
      <c r="L55" s="181"/>
      <c r="M55" s="4"/>
      <c r="N55" s="4"/>
      <c r="O55" s="4"/>
    </row>
    <row r="56" spans="1:17" ht="30" customHeight="1" x14ac:dyDescent="0.2">
      <c r="A56" s="154"/>
      <c r="B56" s="56" t="s">
        <v>39</v>
      </c>
      <c r="C56" s="23" t="s">
        <v>10</v>
      </c>
      <c r="D56" s="29" t="s">
        <v>11</v>
      </c>
      <c r="E56" s="99">
        <v>4</v>
      </c>
      <c r="F56" s="101" t="s">
        <v>11</v>
      </c>
      <c r="G56" s="99" t="s">
        <v>13</v>
      </c>
      <c r="H56" s="13">
        <f>69596294+9061621</f>
        <v>78657915</v>
      </c>
      <c r="I56" s="13"/>
      <c r="J56" s="13"/>
      <c r="K56" s="157"/>
      <c r="L56" s="181"/>
      <c r="M56" s="85"/>
      <c r="N56" s="85"/>
      <c r="O56" s="88"/>
      <c r="P56" s="86"/>
      <c r="Q56" s="87"/>
    </row>
    <row r="57" spans="1:17" ht="27" customHeight="1" x14ac:dyDescent="0.2">
      <c r="A57" s="130">
        <v>13</v>
      </c>
      <c r="B57" s="130"/>
      <c r="C57" s="130"/>
      <c r="D57" s="130"/>
      <c r="E57" s="130"/>
      <c r="F57" s="130"/>
      <c r="G57" s="130"/>
      <c r="H57" s="130"/>
      <c r="I57" s="130"/>
      <c r="J57" s="130"/>
      <c r="K57" s="130"/>
      <c r="L57" s="4"/>
      <c r="M57" s="85"/>
      <c r="N57" s="85"/>
      <c r="O57" s="88"/>
      <c r="P57" s="86"/>
      <c r="Q57" s="87"/>
    </row>
    <row r="58" spans="1:17" ht="48.75" customHeight="1" x14ac:dyDescent="0.2">
      <c r="A58" s="173" t="s">
        <v>65</v>
      </c>
      <c r="B58" s="112" t="s">
        <v>69</v>
      </c>
      <c r="C58" s="23" t="s">
        <v>10</v>
      </c>
      <c r="D58" s="29" t="s">
        <v>11</v>
      </c>
      <c r="E58" s="99">
        <v>4</v>
      </c>
      <c r="F58" s="101" t="s">
        <v>70</v>
      </c>
      <c r="G58" s="99">
        <v>98001</v>
      </c>
      <c r="H58" s="17">
        <f>H59+H60</f>
        <v>333333333.32999998</v>
      </c>
      <c r="I58" s="17">
        <f>I59+I60</f>
        <v>888888888.88999999</v>
      </c>
      <c r="J58" s="17">
        <f>J59+J60</f>
        <v>0</v>
      </c>
      <c r="K58" s="177">
        <v>18.190000000000001</v>
      </c>
      <c r="L58" s="4"/>
      <c r="M58" s="85"/>
      <c r="N58" s="85"/>
      <c r="O58" s="88"/>
      <c r="P58" s="86"/>
      <c r="Q58" s="87"/>
    </row>
    <row r="59" spans="1:17" ht="23.25" customHeight="1" x14ac:dyDescent="0.2">
      <c r="A59" s="174"/>
      <c r="B59" s="76" t="s">
        <v>41</v>
      </c>
      <c r="C59" s="23" t="s">
        <v>10</v>
      </c>
      <c r="D59" s="29" t="s">
        <v>11</v>
      </c>
      <c r="E59" s="99">
        <v>4</v>
      </c>
      <c r="F59" s="101" t="s">
        <v>70</v>
      </c>
      <c r="G59" s="99">
        <v>98001</v>
      </c>
      <c r="H59" s="13">
        <v>3333333.33</v>
      </c>
      <c r="I59" s="13">
        <f>6060606.06+2828282.83</f>
        <v>8888888.8900000006</v>
      </c>
      <c r="J59" s="13">
        <f>2828282.83-2828282.83</f>
        <v>0</v>
      </c>
      <c r="K59" s="177"/>
      <c r="L59" s="4"/>
      <c r="M59" s="85"/>
      <c r="N59" s="85"/>
      <c r="O59" s="88"/>
      <c r="P59" s="86"/>
      <c r="Q59" s="87"/>
    </row>
    <row r="60" spans="1:17" ht="21.75" customHeight="1" x14ac:dyDescent="0.2">
      <c r="A60" s="175"/>
      <c r="B60" s="56" t="s">
        <v>39</v>
      </c>
      <c r="C60" s="23" t="s">
        <v>10</v>
      </c>
      <c r="D60" s="29" t="s">
        <v>11</v>
      </c>
      <c r="E60" s="99">
        <v>4</v>
      </c>
      <c r="F60" s="101" t="s">
        <v>70</v>
      </c>
      <c r="G60" s="99">
        <v>98001</v>
      </c>
      <c r="H60" s="13">
        <v>330000000</v>
      </c>
      <c r="I60" s="13">
        <f>600000000+280000000</f>
        <v>880000000</v>
      </c>
      <c r="J60" s="13">
        <f>280000000-280000000</f>
        <v>0</v>
      </c>
      <c r="K60" s="177"/>
      <c r="L60" s="4"/>
      <c r="M60" s="85"/>
      <c r="N60" s="85"/>
      <c r="O60" s="88"/>
      <c r="P60" s="86"/>
      <c r="Q60" s="87"/>
    </row>
    <row r="61" spans="1:17" ht="68.25" customHeight="1" x14ac:dyDescent="0.2">
      <c r="A61" s="173" t="s">
        <v>55</v>
      </c>
      <c r="B61" s="62" t="s">
        <v>73</v>
      </c>
      <c r="C61" s="23" t="s">
        <v>10</v>
      </c>
      <c r="D61" s="29" t="s">
        <v>11</v>
      </c>
      <c r="E61" s="99">
        <v>1</v>
      </c>
      <c r="F61" s="101" t="s">
        <v>20</v>
      </c>
      <c r="G61" s="99" t="s">
        <v>71</v>
      </c>
      <c r="H61" s="17">
        <f>H62+H63+H64+H65+H66</f>
        <v>1726216988.8699999</v>
      </c>
      <c r="I61" s="17">
        <f>I62+I63+I64+I65+I66</f>
        <v>1130639097.72</v>
      </c>
      <c r="J61" s="17">
        <f>J62+J63+J64+J65+J66</f>
        <v>1266527838.1199999</v>
      </c>
      <c r="K61" s="155" t="s">
        <v>89</v>
      </c>
      <c r="L61" s="4"/>
      <c r="M61" s="82"/>
      <c r="N61" s="82"/>
      <c r="O61" s="82"/>
      <c r="P61" s="82"/>
      <c r="Q61" s="83"/>
    </row>
    <row r="62" spans="1:17" ht="28.5" customHeight="1" x14ac:dyDescent="0.2">
      <c r="A62" s="174"/>
      <c r="B62" s="56" t="s">
        <v>41</v>
      </c>
      <c r="C62" s="23" t="s">
        <v>10</v>
      </c>
      <c r="D62" s="29" t="s">
        <v>11</v>
      </c>
      <c r="E62" s="99">
        <v>1</v>
      </c>
      <c r="F62" s="101" t="s">
        <v>20</v>
      </c>
      <c r="G62" s="99" t="s">
        <v>71</v>
      </c>
      <c r="H62" s="17">
        <f>H68+H72</f>
        <v>25620285.289999999</v>
      </c>
      <c r="I62" s="17">
        <f>I68+I72</f>
        <v>11306390.99</v>
      </c>
      <c r="J62" s="17">
        <f>J68+J72</f>
        <v>12665278.370000001</v>
      </c>
      <c r="K62" s="156"/>
      <c r="L62" s="4"/>
      <c r="M62" s="47"/>
      <c r="N62" s="47"/>
      <c r="O62" s="47"/>
      <c r="P62" s="47"/>
      <c r="Q62" s="81"/>
    </row>
    <row r="63" spans="1:17" ht="21.75" hidden="1" customHeight="1" x14ac:dyDescent="0.2">
      <c r="A63" s="174"/>
      <c r="B63" s="76" t="s">
        <v>41</v>
      </c>
      <c r="C63" s="23" t="s">
        <v>10</v>
      </c>
      <c r="D63" s="29" t="s">
        <v>11</v>
      </c>
      <c r="E63" s="99">
        <v>1</v>
      </c>
      <c r="F63" s="101" t="s">
        <v>20</v>
      </c>
      <c r="G63" s="111" t="s">
        <v>31</v>
      </c>
      <c r="H63" s="17">
        <f>H73</f>
        <v>0</v>
      </c>
      <c r="I63" s="17">
        <f>I73</f>
        <v>0</v>
      </c>
      <c r="J63" s="17">
        <f>J73</f>
        <v>0</v>
      </c>
      <c r="K63" s="156"/>
      <c r="L63" s="4"/>
      <c r="M63" s="4"/>
      <c r="N63" s="4"/>
      <c r="O63" s="4"/>
      <c r="Q63" s="4"/>
    </row>
    <row r="64" spans="1:17" ht="28.5" customHeight="1" x14ac:dyDescent="0.2">
      <c r="A64" s="174"/>
      <c r="B64" s="56" t="s">
        <v>38</v>
      </c>
      <c r="C64" s="23" t="s">
        <v>10</v>
      </c>
      <c r="D64" s="29" t="s">
        <v>11</v>
      </c>
      <c r="E64" s="99">
        <v>1</v>
      </c>
      <c r="F64" s="101" t="s">
        <v>20</v>
      </c>
      <c r="G64" s="99" t="s">
        <v>71</v>
      </c>
      <c r="H64" s="17">
        <f>H69+H74</f>
        <v>506290400</v>
      </c>
      <c r="I64" s="17">
        <f>I69+I74</f>
        <v>0</v>
      </c>
      <c r="J64" s="17">
        <f>J69+J74</f>
        <v>0</v>
      </c>
      <c r="K64" s="156"/>
      <c r="L64" s="4"/>
      <c r="M64" s="4"/>
      <c r="N64" s="4"/>
      <c r="O64" s="4"/>
      <c r="Q64" s="4"/>
    </row>
    <row r="65" spans="1:17" ht="22.5" hidden="1" customHeight="1" x14ac:dyDescent="0.2">
      <c r="A65" s="174"/>
      <c r="B65" s="56" t="s">
        <v>38</v>
      </c>
      <c r="C65" s="23" t="s">
        <v>10</v>
      </c>
      <c r="D65" s="29" t="s">
        <v>11</v>
      </c>
      <c r="E65" s="99">
        <v>1</v>
      </c>
      <c r="F65" s="101" t="s">
        <v>20</v>
      </c>
      <c r="G65" s="111" t="s">
        <v>31</v>
      </c>
      <c r="H65" s="17">
        <f>H75</f>
        <v>0</v>
      </c>
      <c r="I65" s="17">
        <f>I75</f>
        <v>0</v>
      </c>
      <c r="J65" s="17">
        <f>J75</f>
        <v>0</v>
      </c>
      <c r="K65" s="156"/>
      <c r="L65" s="4"/>
      <c r="M65" s="4"/>
      <c r="N65" s="4"/>
      <c r="O65" s="4"/>
      <c r="Q65" s="4"/>
    </row>
    <row r="66" spans="1:17" ht="27" customHeight="1" x14ac:dyDescent="0.2">
      <c r="A66" s="175"/>
      <c r="B66" s="56" t="s">
        <v>39</v>
      </c>
      <c r="C66" s="23" t="s">
        <v>10</v>
      </c>
      <c r="D66" s="29" t="s">
        <v>11</v>
      </c>
      <c r="E66" s="99">
        <v>1</v>
      </c>
      <c r="F66" s="101" t="s">
        <v>20</v>
      </c>
      <c r="G66" s="99" t="s">
        <v>71</v>
      </c>
      <c r="H66" s="17">
        <f>H70+H76</f>
        <v>1194306303.5799999</v>
      </c>
      <c r="I66" s="17">
        <f>I70+I76</f>
        <v>1119332706.73</v>
      </c>
      <c r="J66" s="17">
        <f>J70+J76</f>
        <v>1253862559.75</v>
      </c>
      <c r="K66" s="157"/>
      <c r="L66" s="4"/>
      <c r="M66" s="4"/>
      <c r="N66" s="4"/>
      <c r="O66" s="4"/>
      <c r="Q66" s="4"/>
    </row>
    <row r="67" spans="1:17" ht="68.25" customHeight="1" x14ac:dyDescent="0.2">
      <c r="A67" s="173" t="s">
        <v>66</v>
      </c>
      <c r="B67" s="62" t="s">
        <v>74</v>
      </c>
      <c r="C67" s="23"/>
      <c r="D67" s="29"/>
      <c r="E67" s="99">
        <v>1</v>
      </c>
      <c r="F67" s="101" t="s">
        <v>20</v>
      </c>
      <c r="G67" s="99">
        <v>16260</v>
      </c>
      <c r="H67" s="17">
        <f>H68+H69+H70</f>
        <v>1032072876.59</v>
      </c>
      <c r="I67" s="17">
        <f>I68+I69+I70</f>
        <v>1130639097.72</v>
      </c>
      <c r="J67" s="17">
        <f>J68+J69+J70</f>
        <v>1266527838.1199999</v>
      </c>
      <c r="K67" s="155">
        <v>21</v>
      </c>
      <c r="L67" s="4"/>
      <c r="M67" s="4"/>
      <c r="N67" s="4"/>
      <c r="O67" s="4"/>
      <c r="Q67" s="4"/>
    </row>
    <row r="68" spans="1:17" ht="24" customHeight="1" x14ac:dyDescent="0.2">
      <c r="A68" s="174"/>
      <c r="B68" s="56" t="s">
        <v>41</v>
      </c>
      <c r="C68" s="23" t="s">
        <v>10</v>
      </c>
      <c r="D68" s="29" t="s">
        <v>11</v>
      </c>
      <c r="E68" s="99">
        <v>1</v>
      </c>
      <c r="F68" s="101" t="s">
        <v>20</v>
      </c>
      <c r="G68" s="99">
        <v>16260</v>
      </c>
      <c r="H68" s="13">
        <f>(9756894.47+2694924.09)+2484948.67</f>
        <v>14936767.23</v>
      </c>
      <c r="I68" s="13">
        <v>11306390.99</v>
      </c>
      <c r="J68" s="13">
        <v>12665278.370000001</v>
      </c>
      <c r="K68" s="156"/>
      <c r="L68" s="4"/>
      <c r="M68" s="4"/>
      <c r="N68" s="4"/>
      <c r="O68" s="4"/>
      <c r="Q68" s="4"/>
    </row>
    <row r="69" spans="1:17" ht="25.5" customHeight="1" x14ac:dyDescent="0.2">
      <c r="A69" s="174"/>
      <c r="B69" s="56" t="s">
        <v>38</v>
      </c>
      <c r="C69" s="23" t="s">
        <v>10</v>
      </c>
      <c r="D69" s="29" t="s">
        <v>11</v>
      </c>
      <c r="E69" s="99">
        <v>1</v>
      </c>
      <c r="F69" s="101" t="s">
        <v>20</v>
      </c>
      <c r="G69" s="99">
        <v>16260</v>
      </c>
      <c r="H69" s="13"/>
      <c r="I69" s="13"/>
      <c r="J69" s="13"/>
      <c r="K69" s="156"/>
      <c r="L69" s="4"/>
      <c r="M69" s="4"/>
      <c r="N69" s="4"/>
      <c r="O69" s="4"/>
      <c r="Q69" s="4"/>
    </row>
    <row r="70" spans="1:17" ht="24" customHeight="1" x14ac:dyDescent="0.2">
      <c r="A70" s="175"/>
      <c r="B70" s="56" t="s">
        <v>39</v>
      </c>
      <c r="C70" s="23" t="s">
        <v>10</v>
      </c>
      <c r="D70" s="29" t="s">
        <v>11</v>
      </c>
      <c r="E70" s="99">
        <v>1</v>
      </c>
      <c r="F70" s="101" t="s">
        <v>20</v>
      </c>
      <c r="G70" s="99">
        <v>16260</v>
      </c>
      <c r="H70" s="13">
        <f>965932551.76+51203557.6</f>
        <v>1017136109.36</v>
      </c>
      <c r="I70" s="13">
        <v>1119332706.73</v>
      </c>
      <c r="J70" s="13">
        <v>1253862559.75</v>
      </c>
      <c r="K70" s="157"/>
      <c r="L70" s="4"/>
      <c r="M70" s="4"/>
      <c r="N70" s="4"/>
      <c r="O70" s="4"/>
      <c r="Q70" s="4"/>
    </row>
    <row r="71" spans="1:17" ht="66.75" customHeight="1" x14ac:dyDescent="0.2">
      <c r="A71" s="159" t="s">
        <v>67</v>
      </c>
      <c r="B71" s="62" t="s">
        <v>75</v>
      </c>
      <c r="C71" s="23" t="s">
        <v>10</v>
      </c>
      <c r="D71" s="29" t="s">
        <v>11</v>
      </c>
      <c r="E71" s="99">
        <v>1</v>
      </c>
      <c r="F71" s="101" t="s">
        <v>20</v>
      </c>
      <c r="G71" s="103">
        <v>53890</v>
      </c>
      <c r="H71" s="17">
        <f>H72+H73+H74+H75+H76</f>
        <v>694144112.27999997</v>
      </c>
      <c r="I71" s="17">
        <f>I72+I73+I74+I75+I76</f>
        <v>0</v>
      </c>
      <c r="J71" s="17">
        <f>J72+J73+J74+J75+J76</f>
        <v>0</v>
      </c>
      <c r="K71" s="155">
        <v>23</v>
      </c>
      <c r="L71" s="4"/>
      <c r="M71" s="4"/>
      <c r="N71" s="4"/>
      <c r="O71" s="4"/>
      <c r="Q71" s="4"/>
    </row>
    <row r="72" spans="1:17" ht="23.25" customHeight="1" x14ac:dyDescent="0.2">
      <c r="A72" s="160"/>
      <c r="B72" s="56" t="s">
        <v>41</v>
      </c>
      <c r="C72" s="23" t="s">
        <v>10</v>
      </c>
      <c r="D72" s="29" t="s">
        <v>11</v>
      </c>
      <c r="E72" s="99">
        <v>1</v>
      </c>
      <c r="F72" s="101" t="s">
        <v>20</v>
      </c>
      <c r="G72" s="103">
        <v>53890</v>
      </c>
      <c r="H72" s="13">
        <f>1169681.58+619916.35+5114044.44+3779875.69</f>
        <v>10683518.060000001</v>
      </c>
      <c r="I72" s="13"/>
      <c r="J72" s="13"/>
      <c r="K72" s="156"/>
      <c r="L72" s="4"/>
      <c r="M72" s="4"/>
      <c r="N72" s="4"/>
      <c r="O72" s="4"/>
      <c r="Q72" s="4"/>
    </row>
    <row r="73" spans="1:17" hidden="1" x14ac:dyDescent="0.2">
      <c r="A73" s="160"/>
      <c r="B73" s="56" t="s">
        <v>41</v>
      </c>
      <c r="C73" s="23" t="s">
        <v>10</v>
      </c>
      <c r="D73" s="29" t="s">
        <v>11</v>
      </c>
      <c r="E73" s="99">
        <v>1</v>
      </c>
      <c r="F73" s="101" t="s">
        <v>20</v>
      </c>
      <c r="G73" s="103">
        <v>53890</v>
      </c>
      <c r="H73" s="13"/>
      <c r="I73" s="13"/>
      <c r="J73" s="13"/>
      <c r="K73" s="156"/>
      <c r="L73" s="4"/>
      <c r="M73" s="4"/>
      <c r="N73" s="4"/>
      <c r="O73" s="4"/>
      <c r="Q73" s="4"/>
    </row>
    <row r="74" spans="1:17" ht="23.25" customHeight="1" x14ac:dyDescent="0.2">
      <c r="A74" s="160"/>
      <c r="B74" s="56" t="s">
        <v>38</v>
      </c>
      <c r="C74" s="23" t="s">
        <v>10</v>
      </c>
      <c r="D74" s="29" t="s">
        <v>11</v>
      </c>
      <c r="E74" s="99">
        <v>1</v>
      </c>
      <c r="F74" s="101" t="s">
        <v>20</v>
      </c>
      <c r="G74" s="103">
        <v>53890</v>
      </c>
      <c r="H74" s="13">
        <v>506290400</v>
      </c>
      <c r="I74" s="13"/>
      <c r="J74" s="13"/>
      <c r="K74" s="156"/>
      <c r="L74" s="4"/>
      <c r="M74" s="4"/>
      <c r="N74" s="4"/>
      <c r="O74" s="4"/>
      <c r="Q74" s="4"/>
    </row>
    <row r="75" spans="1:17" ht="2.25" hidden="1" customHeight="1" x14ac:dyDescent="0.2">
      <c r="A75" s="160"/>
      <c r="B75" s="56" t="s">
        <v>38</v>
      </c>
      <c r="C75" s="23" t="s">
        <v>10</v>
      </c>
      <c r="D75" s="29" t="s">
        <v>11</v>
      </c>
      <c r="E75" s="99">
        <v>1</v>
      </c>
      <c r="F75" s="101" t="s">
        <v>20</v>
      </c>
      <c r="G75" s="103">
        <v>53890</v>
      </c>
      <c r="H75" s="13"/>
      <c r="I75" s="13"/>
      <c r="J75" s="13"/>
      <c r="K75" s="156"/>
      <c r="L75" s="4"/>
      <c r="M75" s="4"/>
      <c r="N75" s="4"/>
      <c r="O75" s="4"/>
      <c r="Q75" s="4"/>
    </row>
    <row r="76" spans="1:17" ht="24.75" customHeight="1" x14ac:dyDescent="0.2">
      <c r="A76" s="161"/>
      <c r="B76" s="56" t="s">
        <v>39</v>
      </c>
      <c r="C76" s="23" t="s">
        <v>10</v>
      </c>
      <c r="D76" s="29" t="s">
        <v>11</v>
      </c>
      <c r="E76" s="99">
        <v>1</v>
      </c>
      <c r="F76" s="101" t="s">
        <v>20</v>
      </c>
      <c r="G76" s="103">
        <v>53890</v>
      </c>
      <c r="H76" s="13">
        <f>44421101.13+115798475.63+16950617.46</f>
        <v>177170194.22</v>
      </c>
      <c r="I76" s="13"/>
      <c r="J76" s="13"/>
      <c r="K76" s="157"/>
      <c r="L76" s="4"/>
      <c r="M76" s="85"/>
      <c r="N76" s="85"/>
      <c r="O76" s="88"/>
      <c r="P76" s="86"/>
      <c r="Q76" s="87"/>
    </row>
    <row r="77" spans="1:17" ht="24.75" customHeight="1" x14ac:dyDescent="0.2">
      <c r="A77" s="183">
        <v>14</v>
      </c>
      <c r="B77" s="183"/>
      <c r="C77" s="183"/>
      <c r="D77" s="183"/>
      <c r="E77" s="183"/>
      <c r="F77" s="183"/>
      <c r="G77" s="183"/>
      <c r="H77" s="183"/>
      <c r="I77" s="183"/>
      <c r="J77" s="183"/>
      <c r="K77" s="183"/>
      <c r="L77" s="4"/>
      <c r="M77" s="85"/>
      <c r="N77" s="85"/>
      <c r="O77" s="88"/>
      <c r="P77" s="86"/>
      <c r="Q77" s="87"/>
    </row>
    <row r="78" spans="1:17" ht="63.75" customHeight="1" x14ac:dyDescent="0.2">
      <c r="A78" s="187" t="s">
        <v>57</v>
      </c>
      <c r="B78" s="74" t="s">
        <v>76</v>
      </c>
      <c r="C78" s="23" t="s">
        <v>10</v>
      </c>
      <c r="D78" s="29" t="s">
        <v>11</v>
      </c>
      <c r="E78" s="99">
        <v>1</v>
      </c>
      <c r="F78" s="101" t="s">
        <v>18</v>
      </c>
      <c r="G78" s="99" t="s">
        <v>28</v>
      </c>
      <c r="H78" s="17">
        <f>H79+H80+H81+H82+H83+H84</f>
        <v>374365622.37</v>
      </c>
      <c r="I78" s="17">
        <f>I79+I80+I81+I82+I83+I84</f>
        <v>331924010.10000002</v>
      </c>
      <c r="J78" s="17">
        <f>J79+J80+J81+J82+J83+J84</f>
        <v>299383448.22000003</v>
      </c>
      <c r="K78" s="155">
        <v>25</v>
      </c>
      <c r="L78" s="4"/>
      <c r="M78" s="82"/>
      <c r="N78" s="82"/>
      <c r="O78" s="82"/>
      <c r="P78" s="82"/>
      <c r="Q78" s="83"/>
    </row>
    <row r="79" spans="1:17" ht="24.95" customHeight="1" x14ac:dyDescent="0.2">
      <c r="A79" s="188"/>
      <c r="B79" s="56" t="s">
        <v>41</v>
      </c>
      <c r="C79" s="25" t="s">
        <v>10</v>
      </c>
      <c r="D79" s="58" t="s">
        <v>11</v>
      </c>
      <c r="E79" s="99">
        <v>1</v>
      </c>
      <c r="F79" s="101" t="s">
        <v>18</v>
      </c>
      <c r="G79" s="100">
        <v>16160</v>
      </c>
      <c r="H79" s="13">
        <f>747461.81+122339.05</f>
        <v>869800.8600000001</v>
      </c>
      <c r="I79" s="51"/>
      <c r="J79" s="51"/>
      <c r="K79" s="156"/>
      <c r="M79" s="92"/>
      <c r="N79" s="47"/>
      <c r="O79" s="47"/>
      <c r="P79" s="47"/>
      <c r="Q79" s="47"/>
    </row>
    <row r="80" spans="1:17" ht="24.95" customHeight="1" x14ac:dyDescent="0.2">
      <c r="A80" s="188"/>
      <c r="B80" s="56" t="s">
        <v>41</v>
      </c>
      <c r="C80" s="23" t="s">
        <v>10</v>
      </c>
      <c r="D80" s="29" t="s">
        <v>11</v>
      </c>
      <c r="E80" s="99">
        <v>1</v>
      </c>
      <c r="F80" s="101" t="s">
        <v>18</v>
      </c>
      <c r="G80" s="99">
        <v>50210</v>
      </c>
      <c r="H80" s="13">
        <f>2242605.4+631249.97</f>
        <v>2873855.37</v>
      </c>
      <c r="I80" s="13">
        <v>3319240.1</v>
      </c>
      <c r="J80" s="13">
        <v>2993834.49</v>
      </c>
      <c r="K80" s="156"/>
      <c r="P80" s="47"/>
      <c r="Q80" s="47"/>
    </row>
    <row r="81" spans="1:17" ht="24.95" customHeight="1" x14ac:dyDescent="0.25">
      <c r="A81" s="188"/>
      <c r="B81" s="56" t="s">
        <v>38</v>
      </c>
      <c r="C81" s="23" t="s">
        <v>10</v>
      </c>
      <c r="D81" s="29" t="s">
        <v>11</v>
      </c>
      <c r="E81" s="99">
        <v>1</v>
      </c>
      <c r="F81" s="101" t="s">
        <v>18</v>
      </c>
      <c r="G81" s="99">
        <v>16160</v>
      </c>
      <c r="H81" s="13"/>
      <c r="I81" s="13"/>
      <c r="J81" s="13"/>
      <c r="K81" s="156"/>
      <c r="L81" s="30"/>
      <c r="M81" s="30"/>
      <c r="N81" s="30"/>
      <c r="O81" s="30"/>
      <c r="Q81" s="4"/>
    </row>
    <row r="82" spans="1:17" ht="24.95" customHeight="1" x14ac:dyDescent="0.25">
      <c r="A82" s="188"/>
      <c r="B82" s="56" t="s">
        <v>38</v>
      </c>
      <c r="C82" s="23" t="s">
        <v>10</v>
      </c>
      <c r="D82" s="29" t="s">
        <v>11</v>
      </c>
      <c r="E82" s="99">
        <v>1</v>
      </c>
      <c r="F82" s="101" t="s">
        <v>18</v>
      </c>
      <c r="G82" s="99">
        <v>50210</v>
      </c>
      <c r="H82" s="13">
        <v>204256500</v>
      </c>
      <c r="I82" s="13">
        <v>281804200</v>
      </c>
      <c r="J82" s="13">
        <v>243474400</v>
      </c>
      <c r="K82" s="156"/>
      <c r="L82" s="30"/>
      <c r="M82" s="30"/>
      <c r="N82" s="30"/>
      <c r="O82" s="30"/>
      <c r="Q82" s="4"/>
    </row>
    <row r="83" spans="1:17" ht="24.95" customHeight="1" x14ac:dyDescent="0.25">
      <c r="A83" s="188"/>
      <c r="B83" s="56" t="s">
        <v>39</v>
      </c>
      <c r="C83" s="23" t="s">
        <v>10</v>
      </c>
      <c r="D83" s="29" t="s">
        <v>11</v>
      </c>
      <c r="E83" s="99">
        <v>1</v>
      </c>
      <c r="F83" s="101" t="s">
        <v>18</v>
      </c>
      <c r="G83" s="99">
        <v>16160</v>
      </c>
      <c r="H83" s="13">
        <f>73998718.72+12111565.7</f>
        <v>86110284.420000002</v>
      </c>
      <c r="I83" s="13"/>
      <c r="J83" s="13"/>
      <c r="K83" s="156"/>
      <c r="L83" s="30"/>
      <c r="M83" s="85"/>
      <c r="N83" s="85"/>
      <c r="O83" s="88"/>
      <c r="P83" s="86"/>
      <c r="Q83" s="87"/>
    </row>
    <row r="84" spans="1:17" ht="24.95" customHeight="1" x14ac:dyDescent="0.25">
      <c r="A84" s="188"/>
      <c r="B84" s="62" t="s">
        <v>39</v>
      </c>
      <c r="C84" s="26" t="s">
        <v>10</v>
      </c>
      <c r="D84" s="27" t="s">
        <v>11</v>
      </c>
      <c r="E84" s="99">
        <v>1</v>
      </c>
      <c r="F84" s="101" t="s">
        <v>18</v>
      </c>
      <c r="G84" s="97">
        <v>50210</v>
      </c>
      <c r="H84" s="13">
        <f>17761434.78+62493746.94</f>
        <v>80255181.719999999</v>
      </c>
      <c r="I84" s="77">
        <v>46800570</v>
      </c>
      <c r="J84" s="77">
        <v>52915213.729999997</v>
      </c>
      <c r="K84" s="156"/>
      <c r="L84" s="30"/>
      <c r="M84" s="30"/>
      <c r="N84" s="30"/>
      <c r="O84" s="30"/>
      <c r="Q84" s="4"/>
    </row>
    <row r="85" spans="1:17" ht="90.75" customHeight="1" x14ac:dyDescent="0.25">
      <c r="A85" s="184" t="s">
        <v>68</v>
      </c>
      <c r="B85" s="106" t="s">
        <v>56</v>
      </c>
      <c r="C85" s="99" t="s">
        <v>10</v>
      </c>
      <c r="D85" s="99" t="s">
        <v>11</v>
      </c>
      <c r="E85" s="99">
        <v>1</v>
      </c>
      <c r="F85" s="99" t="s">
        <v>24</v>
      </c>
      <c r="G85" s="99">
        <v>54180</v>
      </c>
      <c r="H85" s="17">
        <f>H86+H87</f>
        <v>0</v>
      </c>
      <c r="I85" s="17">
        <f>I86+I87</f>
        <v>0</v>
      </c>
      <c r="J85" s="17">
        <f>J86+J87</f>
        <v>0</v>
      </c>
      <c r="K85" s="191"/>
      <c r="L85" s="30"/>
      <c r="M85" s="82"/>
      <c r="N85" s="82"/>
      <c r="O85" s="82"/>
      <c r="P85" s="82"/>
      <c r="Q85" s="83"/>
    </row>
    <row r="86" spans="1:17" s="40" customFormat="1" ht="22.5" customHeight="1" x14ac:dyDescent="0.25">
      <c r="A86" s="185"/>
      <c r="B86" s="98" t="s">
        <v>41</v>
      </c>
      <c r="C86" s="99" t="s">
        <v>10</v>
      </c>
      <c r="D86" s="99" t="s">
        <v>11</v>
      </c>
      <c r="E86" s="99">
        <v>1</v>
      </c>
      <c r="F86" s="99" t="s">
        <v>24</v>
      </c>
      <c r="G86" s="99">
        <v>54180</v>
      </c>
      <c r="H86" s="13"/>
      <c r="I86" s="13"/>
      <c r="J86" s="13"/>
      <c r="K86" s="192"/>
      <c r="L86" s="39"/>
      <c r="M86" s="92"/>
      <c r="N86" s="47"/>
      <c r="O86" s="47"/>
      <c r="P86" s="47"/>
      <c r="Q86" s="81"/>
    </row>
    <row r="87" spans="1:17" s="40" customFormat="1" ht="21.75" customHeight="1" x14ac:dyDescent="0.25">
      <c r="A87" s="186"/>
      <c r="B87" s="98" t="s">
        <v>38</v>
      </c>
      <c r="C87" s="99" t="s">
        <v>10</v>
      </c>
      <c r="D87" s="99" t="s">
        <v>11</v>
      </c>
      <c r="E87" s="99">
        <v>1</v>
      </c>
      <c r="F87" s="99" t="s">
        <v>24</v>
      </c>
      <c r="G87" s="99">
        <v>54180</v>
      </c>
      <c r="H87" s="13"/>
      <c r="I87" s="13"/>
      <c r="J87" s="13"/>
      <c r="K87" s="193"/>
      <c r="L87" s="117" t="s">
        <v>25</v>
      </c>
      <c r="M87" s="39"/>
      <c r="N87" s="39"/>
      <c r="O87" s="39"/>
    </row>
    <row r="88" spans="1:17" s="30" customFormat="1" ht="51.75" customHeight="1" x14ac:dyDescent="0.3">
      <c r="A88" s="189"/>
      <c r="B88" s="189"/>
      <c r="C88" s="50"/>
      <c r="D88" s="50"/>
      <c r="E88" s="50"/>
      <c r="F88" s="50"/>
      <c r="G88" s="50"/>
      <c r="H88" s="50"/>
      <c r="I88" s="50"/>
    </row>
    <row r="89" spans="1:17" s="30" customFormat="1" ht="18" customHeight="1" x14ac:dyDescent="0.3">
      <c r="A89" s="194" t="s">
        <v>83</v>
      </c>
      <c r="B89" s="194"/>
      <c r="C89" s="50"/>
      <c r="D89" s="50"/>
      <c r="E89" s="50"/>
      <c r="F89" s="50"/>
      <c r="G89" s="50"/>
      <c r="H89" s="50"/>
      <c r="I89" s="50"/>
    </row>
    <row r="90" spans="1:17" s="30" customFormat="1" ht="18" customHeight="1" x14ac:dyDescent="0.3">
      <c r="A90" s="190" t="s">
        <v>84</v>
      </c>
      <c r="B90" s="190"/>
      <c r="C90" s="50"/>
      <c r="D90" s="50"/>
      <c r="E90" s="50"/>
      <c r="F90" s="50"/>
      <c r="G90" s="50"/>
      <c r="H90" s="50"/>
      <c r="I90" s="50"/>
      <c r="M90" s="85"/>
      <c r="N90" s="85"/>
      <c r="O90" s="89"/>
      <c r="P90" s="86"/>
    </row>
    <row r="91" spans="1:17" s="30" customFormat="1" ht="18" customHeight="1" x14ac:dyDescent="0.3">
      <c r="A91" s="190" t="s">
        <v>16</v>
      </c>
      <c r="B91" s="190"/>
      <c r="C91" s="50"/>
      <c r="D91" s="50"/>
      <c r="E91" s="50"/>
      <c r="F91" s="50"/>
      <c r="G91" s="50"/>
      <c r="H91" s="121"/>
      <c r="I91" s="121" t="s">
        <v>85</v>
      </c>
      <c r="M91" s="85"/>
      <c r="N91" s="85"/>
      <c r="O91" s="90"/>
      <c r="P91" s="86"/>
      <c r="Q91" s="91"/>
    </row>
    <row r="92" spans="1:17" s="30" customFormat="1" ht="17.25" customHeight="1" x14ac:dyDescent="0.3">
      <c r="B92" s="1"/>
      <c r="C92" s="1"/>
      <c r="D92" s="1"/>
      <c r="E92" s="1"/>
      <c r="F92" s="1"/>
      <c r="G92" s="1"/>
      <c r="H92" s="182"/>
      <c r="I92" s="182"/>
      <c r="J92" s="1"/>
    </row>
    <row r="93" spans="1:17" s="30" customFormat="1" ht="18" customHeight="1" x14ac:dyDescent="0.3">
      <c r="A93" s="180" t="s">
        <v>91</v>
      </c>
      <c r="B93" s="180"/>
      <c r="C93" s="123"/>
      <c r="D93" s="123"/>
      <c r="E93" s="123"/>
      <c r="F93" s="123"/>
      <c r="G93" s="123"/>
      <c r="H93" s="123"/>
      <c r="I93" s="123"/>
      <c r="J93" s="1"/>
      <c r="M93" s="80"/>
      <c r="N93" s="80"/>
      <c r="O93" s="80"/>
      <c r="P93" s="82"/>
      <c r="Q93" s="109"/>
    </row>
    <row r="94" spans="1:17" s="30" customFormat="1" ht="18" customHeight="1" x14ac:dyDescent="0.3">
      <c r="A94" s="180" t="s">
        <v>1</v>
      </c>
      <c r="B94" s="180"/>
      <c r="C94" s="123"/>
      <c r="D94" s="123"/>
      <c r="E94" s="123"/>
      <c r="F94" s="123"/>
      <c r="G94" s="123"/>
      <c r="H94" s="195"/>
      <c r="I94" s="195" t="s">
        <v>92</v>
      </c>
      <c r="J94" s="1"/>
      <c r="M94" s="86"/>
      <c r="N94" s="110"/>
      <c r="O94" s="110"/>
      <c r="Q94" s="93"/>
    </row>
    <row r="95" spans="1:17" s="30" customFormat="1" ht="20.25" customHeight="1" x14ac:dyDescent="0.3">
      <c r="B95" s="50"/>
      <c r="C95" s="50"/>
      <c r="D95" s="50"/>
      <c r="E95" s="50"/>
      <c r="F95" s="50"/>
      <c r="G95" s="50"/>
      <c r="H95" s="179"/>
      <c r="I95" s="179"/>
      <c r="J95" s="1"/>
      <c r="M95" s="82"/>
      <c r="N95" s="80"/>
      <c r="O95" s="80"/>
      <c r="P95" s="46"/>
      <c r="Q95" s="46"/>
    </row>
    <row r="96" spans="1:17" s="30" customFormat="1" ht="18" customHeight="1" x14ac:dyDescent="0.3">
      <c r="A96" s="180" t="s">
        <v>29</v>
      </c>
      <c r="B96" s="180"/>
      <c r="C96" s="108"/>
      <c r="D96" s="108"/>
      <c r="E96" s="108"/>
      <c r="F96" s="108"/>
      <c r="G96" s="108"/>
      <c r="H96" s="108"/>
      <c r="I96" s="108"/>
      <c r="J96" s="1"/>
      <c r="M96" s="92"/>
      <c r="N96" s="92"/>
      <c r="O96" s="92"/>
      <c r="P96" s="113"/>
      <c r="Q96" s="94"/>
    </row>
    <row r="97" spans="1:17" s="30" customFormat="1" ht="18" customHeight="1" x14ac:dyDescent="0.3">
      <c r="A97" s="180" t="s">
        <v>17</v>
      </c>
      <c r="B97" s="180"/>
      <c r="C97" s="108"/>
      <c r="D97" s="108"/>
      <c r="E97" s="108"/>
      <c r="F97" s="108"/>
      <c r="G97" s="108"/>
      <c r="H97" s="108"/>
      <c r="I97" s="108" t="s">
        <v>26</v>
      </c>
      <c r="J97" s="1"/>
      <c r="M97" s="86"/>
      <c r="N97" s="85"/>
      <c r="O97" s="85"/>
    </row>
    <row r="98" spans="1:17" ht="25.5" customHeight="1" x14ac:dyDescent="0.45">
      <c r="B98" s="52"/>
      <c r="C98" s="18"/>
      <c r="D98" s="18"/>
      <c r="E98" s="18"/>
      <c r="F98" s="18"/>
      <c r="G98" s="18"/>
      <c r="H98" s="178"/>
      <c r="I98" s="178"/>
      <c r="J98" s="1"/>
      <c r="M98" s="113"/>
      <c r="N98" s="92"/>
      <c r="O98" s="92"/>
      <c r="P98" s="92"/>
      <c r="Q98" s="105"/>
    </row>
    <row r="99" spans="1:17" ht="25.5" x14ac:dyDescent="0.35">
      <c r="H99" s="33"/>
      <c r="I99" s="5"/>
      <c r="J99" s="5"/>
    </row>
    <row r="100" spans="1:17" ht="12.75" customHeight="1" x14ac:dyDescent="0.2">
      <c r="B100" s="7"/>
      <c r="C100" s="6"/>
      <c r="D100" s="6"/>
      <c r="E100" s="6"/>
      <c r="F100" s="6"/>
      <c r="G100" s="6"/>
      <c r="H100" s="32"/>
      <c r="I100" s="8"/>
      <c r="J100" s="8"/>
    </row>
    <row r="101" spans="1:17" x14ac:dyDescent="0.2">
      <c r="B101" s="4"/>
      <c r="C101" s="6"/>
      <c r="D101" s="6"/>
      <c r="E101" s="6"/>
      <c r="F101" s="6"/>
      <c r="G101" s="6"/>
      <c r="H101" s="9"/>
      <c r="I101" s="9"/>
      <c r="J101" s="9"/>
    </row>
    <row r="102" spans="1:17" ht="18" customHeight="1" x14ac:dyDescent="0.2">
      <c r="B102" s="4"/>
      <c r="C102" s="6"/>
      <c r="D102" s="6"/>
      <c r="E102" s="6"/>
      <c r="F102" s="6"/>
      <c r="G102" s="6"/>
      <c r="H102" s="8"/>
      <c r="I102" s="8"/>
      <c r="J102" s="8"/>
    </row>
    <row r="103" spans="1:17" x14ac:dyDescent="0.2">
      <c r="B103" s="4"/>
      <c r="C103" s="6"/>
      <c r="D103" s="6"/>
      <c r="E103" s="6"/>
      <c r="F103" s="6"/>
      <c r="G103" s="6"/>
      <c r="H103" s="9"/>
      <c r="I103" s="9"/>
      <c r="J103" s="9"/>
    </row>
    <row r="104" spans="1:17" x14ac:dyDescent="0.2">
      <c r="B104" s="4"/>
      <c r="C104" s="6"/>
      <c r="D104" s="6"/>
      <c r="E104" s="6"/>
      <c r="F104" s="6"/>
      <c r="G104" s="6"/>
      <c r="H104" s="8"/>
      <c r="I104" s="8"/>
      <c r="J104" s="8"/>
    </row>
    <row r="105" spans="1:17" x14ac:dyDescent="0.2">
      <c r="B105" s="4"/>
      <c r="C105" s="6"/>
      <c r="D105" s="6"/>
      <c r="E105" s="6"/>
      <c r="F105" s="6"/>
      <c r="G105" s="6"/>
      <c r="H105" s="9"/>
      <c r="I105" s="9"/>
      <c r="J105" s="9"/>
    </row>
    <row r="106" spans="1:17" x14ac:dyDescent="0.2">
      <c r="B106" s="4"/>
      <c r="C106" s="6"/>
      <c r="D106" s="6"/>
      <c r="E106" s="6"/>
      <c r="F106" s="6"/>
      <c r="G106" s="6"/>
      <c r="H106" s="8"/>
      <c r="I106" s="8"/>
      <c r="J106" s="8"/>
    </row>
    <row r="107" spans="1:17" x14ac:dyDescent="0.2">
      <c r="B107" s="4"/>
      <c r="C107" s="10"/>
      <c r="D107" s="10"/>
      <c r="E107" s="10"/>
      <c r="F107" s="10"/>
      <c r="G107" s="10"/>
      <c r="H107" s="11"/>
      <c r="I107" s="11"/>
      <c r="J107" s="11"/>
    </row>
    <row r="108" spans="1:17" x14ac:dyDescent="0.2">
      <c r="B108" s="4"/>
      <c r="C108" s="6"/>
      <c r="D108" s="6"/>
      <c r="E108" s="6"/>
      <c r="F108" s="6"/>
      <c r="G108" s="6"/>
      <c r="H108" s="9"/>
      <c r="I108" s="9"/>
      <c r="J108" s="9"/>
    </row>
    <row r="109" spans="1:17" x14ac:dyDescent="0.2">
      <c r="B109" s="7"/>
      <c r="C109" s="6"/>
      <c r="D109" s="6"/>
      <c r="E109" s="6"/>
      <c r="F109" s="6"/>
      <c r="G109" s="6"/>
      <c r="H109" s="8"/>
      <c r="I109" s="8"/>
      <c r="J109" s="8"/>
    </row>
    <row r="110" spans="1:17" x14ac:dyDescent="0.2">
      <c r="B110" s="4"/>
      <c r="C110" s="6"/>
      <c r="D110" s="6"/>
      <c r="E110" s="6"/>
      <c r="F110" s="6"/>
      <c r="G110" s="6"/>
      <c r="H110" s="9"/>
      <c r="I110" s="8"/>
      <c r="J110" s="8"/>
    </row>
    <row r="111" spans="1:17" ht="19.5" customHeight="1" x14ac:dyDescent="0.2">
      <c r="B111" s="4"/>
      <c r="C111" s="6"/>
      <c r="D111" s="6"/>
      <c r="E111" s="6"/>
      <c r="F111" s="6"/>
      <c r="G111" s="6"/>
      <c r="H111" s="8"/>
      <c r="I111" s="8"/>
      <c r="J111" s="8"/>
    </row>
    <row r="112" spans="1:17" x14ac:dyDescent="0.2">
      <c r="B112" s="4"/>
      <c r="C112" s="6"/>
      <c r="D112" s="6"/>
      <c r="E112" s="6"/>
      <c r="F112" s="6"/>
      <c r="G112" s="6"/>
      <c r="H112" s="9"/>
      <c r="I112" s="9"/>
      <c r="J112" s="9"/>
    </row>
    <row r="113" spans="2:10" x14ac:dyDescent="0.2">
      <c r="B113" s="4"/>
      <c r="C113" s="12"/>
      <c r="D113" s="12"/>
      <c r="E113" s="12"/>
      <c r="F113" s="12"/>
      <c r="G113" s="12"/>
      <c r="H113" s="11"/>
      <c r="I113" s="11"/>
      <c r="J113" s="11"/>
    </row>
    <row r="114" spans="2:10" x14ac:dyDescent="0.2">
      <c r="B114" s="4"/>
      <c r="C114" s="6"/>
      <c r="D114" s="6"/>
      <c r="E114" s="6"/>
      <c r="F114" s="6"/>
      <c r="G114" s="6"/>
      <c r="H114" s="9"/>
      <c r="I114" s="9"/>
      <c r="J114" s="9"/>
    </row>
    <row r="115" spans="2:10" x14ac:dyDescent="0.2">
      <c r="B115" s="4"/>
      <c r="C115" s="10"/>
      <c r="D115" s="10"/>
      <c r="E115" s="10"/>
      <c r="F115" s="10"/>
      <c r="G115" s="10"/>
      <c r="H115" s="11"/>
      <c r="I115" s="11"/>
      <c r="J115" s="11"/>
    </row>
    <row r="116" spans="2:10" x14ac:dyDescent="0.2">
      <c r="B116" s="4"/>
      <c r="C116" s="6"/>
      <c r="D116" s="6"/>
      <c r="E116" s="6"/>
      <c r="F116" s="6"/>
      <c r="G116" s="6"/>
      <c r="H116" s="9"/>
      <c r="I116" s="9"/>
      <c r="J116" s="9"/>
    </row>
    <row r="117" spans="2:10" x14ac:dyDescent="0.2">
      <c r="B117" s="4"/>
      <c r="C117" s="4"/>
      <c r="D117" s="4"/>
      <c r="E117" s="4"/>
      <c r="F117" s="4"/>
      <c r="G117" s="4"/>
      <c r="H117" s="4"/>
      <c r="I117" s="4"/>
      <c r="J117" s="4"/>
    </row>
  </sheetData>
  <mergeCells count="61">
    <mergeCell ref="A71:A76"/>
    <mergeCell ref="L55:L56"/>
    <mergeCell ref="K71:K76"/>
    <mergeCell ref="H92:I92"/>
    <mergeCell ref="K67:K70"/>
    <mergeCell ref="A77:K77"/>
    <mergeCell ref="A85:A87"/>
    <mergeCell ref="A78:A84"/>
    <mergeCell ref="K78:K84"/>
    <mergeCell ref="A88:B88"/>
    <mergeCell ref="A90:B90"/>
    <mergeCell ref="A91:B91"/>
    <mergeCell ref="A61:A66"/>
    <mergeCell ref="K61:K66"/>
    <mergeCell ref="K85:K87"/>
    <mergeCell ref="A89:B89"/>
    <mergeCell ref="H98:I98"/>
    <mergeCell ref="H95:I95"/>
    <mergeCell ref="A94:B94"/>
    <mergeCell ref="A96:B96"/>
    <mergeCell ref="A97:B97"/>
    <mergeCell ref="A93:B93"/>
    <mergeCell ref="A7:K7"/>
    <mergeCell ref="A19:A25"/>
    <mergeCell ref="K19:K25"/>
    <mergeCell ref="B10:B11"/>
    <mergeCell ref="C10:G10"/>
    <mergeCell ref="A10:A11"/>
    <mergeCell ref="A12:A16"/>
    <mergeCell ref="K40:K41"/>
    <mergeCell ref="K47:K50"/>
    <mergeCell ref="A47:A50"/>
    <mergeCell ref="A67:A70"/>
    <mergeCell ref="K42:K44"/>
    <mergeCell ref="K45:K46"/>
    <mergeCell ref="A58:A60"/>
    <mergeCell ref="K58:K60"/>
    <mergeCell ref="A29:A32"/>
    <mergeCell ref="K10:K11"/>
    <mergeCell ref="A45:A46"/>
    <mergeCell ref="A51:A53"/>
    <mergeCell ref="A57:K57"/>
    <mergeCell ref="A54:A56"/>
    <mergeCell ref="K54:K56"/>
    <mergeCell ref="K51:K53"/>
    <mergeCell ref="A26:A28"/>
    <mergeCell ref="A17:K17"/>
    <mergeCell ref="A42:A44"/>
    <mergeCell ref="A40:A41"/>
    <mergeCell ref="A1:K1"/>
    <mergeCell ref="K12:K16"/>
    <mergeCell ref="A39:K39"/>
    <mergeCell ref="A35:A38"/>
    <mergeCell ref="K35:K38"/>
    <mergeCell ref="K29:K32"/>
    <mergeCell ref="K33:K34"/>
    <mergeCell ref="B6:K6"/>
    <mergeCell ref="H2:K2"/>
    <mergeCell ref="H5:K5"/>
    <mergeCell ref="H10:J10"/>
    <mergeCell ref="K26:K28"/>
  </mergeCells>
  <phoneticPr fontId="7" type="noConversion"/>
  <conditionalFormatting sqref="H13:J16 H18:J18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4" manualBreakCount="4">
    <brk id="16" max="11" man="1"/>
    <brk id="38" max="11" man="1"/>
    <brk id="56" max="11" man="1"/>
    <brk id="7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2022-07-22T08:15:22Z</cp:lastPrinted>
  <dcterms:created xsi:type="dcterms:W3CDTF">2014-11-07T11:17:25Z</dcterms:created>
  <dcterms:modified xsi:type="dcterms:W3CDTF">2022-07-22T08:16:26Z</dcterms:modified>
</cp:coreProperties>
</file>