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365" yWindow="855" windowWidth="19440" windowHeight="11145"/>
  </bookViews>
  <sheets>
    <sheet name="Доходы 2023 год ПО Росписи" sheetId="3" r:id="rId1"/>
  </sheets>
  <definedNames>
    <definedName name="_xlnm._FilterDatabase" localSheetId="0" hidden="1">'Доходы 2023 год ПО Росписи'!$B$2:$B$271</definedName>
    <definedName name="_xlnm.Print_Titles" localSheetId="0">'Доходы 2023 год ПО Росписи'!$4:$5</definedName>
    <definedName name="_xlnm.Print_Area" localSheetId="0">'Доходы 2023 год ПО Росписи'!$A$1:$G$272</definedName>
  </definedNames>
  <calcPr calcId="145621"/>
</workbook>
</file>

<file path=xl/calcChain.xml><?xml version="1.0" encoding="utf-8"?>
<calcChain xmlns="http://schemas.openxmlformats.org/spreadsheetml/2006/main">
  <c r="D258" i="3" l="1"/>
  <c r="D259" i="3"/>
  <c r="D231" i="3"/>
  <c r="D232" i="3"/>
  <c r="D217" i="3"/>
  <c r="D218" i="3"/>
  <c r="D209" i="3"/>
  <c r="D210" i="3"/>
  <c r="D200" i="3"/>
  <c r="E268" i="3" l="1"/>
  <c r="G188" i="3"/>
  <c r="G187" i="3"/>
  <c r="G184" i="3"/>
  <c r="G183" i="3"/>
  <c r="G182" i="3"/>
  <c r="G181" i="3"/>
  <c r="G180" i="3"/>
  <c r="G179" i="3"/>
  <c r="G178" i="3"/>
  <c r="G177" i="3"/>
  <c r="G176" i="3"/>
  <c r="G175" i="3"/>
  <c r="G169" i="3"/>
  <c r="G166" i="3"/>
  <c r="G165" i="3"/>
  <c r="G164" i="3"/>
  <c r="G163" i="3"/>
  <c r="G161" i="3"/>
  <c r="G160" i="3"/>
  <c r="G159" i="3"/>
  <c r="G158" i="3"/>
  <c r="G157" i="3"/>
  <c r="G156" i="3"/>
  <c r="G155" i="3"/>
  <c r="G154" i="3"/>
  <c r="G153" i="3"/>
  <c r="G152" i="3"/>
  <c r="G148" i="3"/>
  <c r="G147" i="3"/>
  <c r="G146" i="3"/>
  <c r="G145" i="3"/>
  <c r="G144" i="3"/>
  <c r="G143" i="3"/>
  <c r="G142" i="3"/>
  <c r="G139" i="3"/>
  <c r="G138" i="3"/>
  <c r="G135" i="3"/>
  <c r="G134" i="3"/>
  <c r="G133" i="3"/>
  <c r="G130" i="3"/>
  <c r="G129" i="3"/>
  <c r="G128" i="3"/>
  <c r="G127" i="3"/>
  <c r="G126" i="3"/>
  <c r="G125" i="3"/>
  <c r="G124" i="3"/>
  <c r="G123" i="3"/>
  <c r="G122" i="3"/>
  <c r="G116" i="3"/>
  <c r="G115" i="3"/>
  <c r="G114" i="3"/>
  <c r="G113" i="3"/>
  <c r="G112" i="3"/>
  <c r="G111" i="3"/>
  <c r="G110" i="3"/>
  <c r="G109" i="3"/>
  <c r="G108" i="3"/>
  <c r="G107" i="3"/>
  <c r="G104" i="3"/>
  <c r="G103" i="3"/>
  <c r="G101" i="3"/>
  <c r="G100" i="3"/>
  <c r="G99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78" i="3"/>
  <c r="G75" i="3"/>
  <c r="G74" i="3"/>
  <c r="G73" i="3"/>
  <c r="G72" i="3"/>
  <c r="G69" i="3"/>
  <c r="G68" i="3"/>
  <c r="G67" i="3"/>
  <c r="G66" i="3"/>
  <c r="G65" i="3"/>
  <c r="G64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1" i="3"/>
  <c r="G28" i="3"/>
  <c r="G27" i="3"/>
  <c r="G26" i="3"/>
  <c r="G25" i="3"/>
  <c r="G24" i="3"/>
  <c r="G23" i="3"/>
  <c r="G22" i="3"/>
  <c r="G21" i="3"/>
  <c r="G20" i="3"/>
  <c r="G19" i="3"/>
  <c r="G18" i="3"/>
  <c r="G14" i="3"/>
  <c r="G12" i="3"/>
  <c r="G11" i="3"/>
  <c r="G10" i="3"/>
  <c r="G9" i="3"/>
  <c r="F188" i="3"/>
  <c r="F187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8" i="3"/>
  <c r="F147" i="3"/>
  <c r="F146" i="3"/>
  <c r="F145" i="3"/>
  <c r="F144" i="3"/>
  <c r="F143" i="3"/>
  <c r="F142" i="3"/>
  <c r="F139" i="3"/>
  <c r="F138" i="3"/>
  <c r="F137" i="3"/>
  <c r="F136" i="3"/>
  <c r="F135" i="3"/>
  <c r="F134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E184" i="3" l="1"/>
  <c r="D184" i="3"/>
  <c r="C184" i="3"/>
  <c r="E180" i="3"/>
  <c r="D180" i="3"/>
  <c r="C180" i="3"/>
  <c r="C177" i="3"/>
  <c r="C172" i="3"/>
  <c r="E169" i="3"/>
  <c r="D169" i="3"/>
  <c r="E164" i="3"/>
  <c r="D164" i="3"/>
  <c r="C164" i="3"/>
  <c r="E161" i="3"/>
  <c r="E125" i="3" s="1"/>
  <c r="D161" i="3"/>
  <c r="C161" i="3"/>
  <c r="C154" i="3"/>
  <c r="C146" i="3"/>
  <c r="C134" i="3"/>
  <c r="C131" i="3"/>
  <c r="E126" i="3"/>
  <c r="D126" i="3"/>
  <c r="E123" i="3"/>
  <c r="D123" i="3"/>
  <c r="E122" i="3"/>
  <c r="D122" i="3"/>
  <c r="C122" i="3"/>
  <c r="E112" i="3"/>
  <c r="D112" i="3"/>
  <c r="C112" i="3"/>
  <c r="E109" i="3"/>
  <c r="D109" i="3"/>
  <c r="C109" i="3"/>
  <c r="D108" i="3"/>
  <c r="E102" i="3"/>
  <c r="E98" i="3" s="1"/>
  <c r="D102" i="3"/>
  <c r="D98" i="3" s="1"/>
  <c r="C102" i="3"/>
  <c r="C98" i="3"/>
  <c r="E95" i="3"/>
  <c r="D95" i="3"/>
  <c r="C95" i="3"/>
  <c r="D92" i="3"/>
  <c r="D91" i="3" s="1"/>
  <c r="E89" i="3"/>
  <c r="D89" i="3"/>
  <c r="E87" i="3"/>
  <c r="D87" i="3"/>
  <c r="E86" i="3"/>
  <c r="E64" i="3" s="1"/>
  <c r="D86" i="3"/>
  <c r="C86" i="3"/>
  <c r="E84" i="3"/>
  <c r="D84" i="3"/>
  <c r="E83" i="3"/>
  <c r="D83" i="3"/>
  <c r="E81" i="3"/>
  <c r="D81" i="3"/>
  <c r="E79" i="3"/>
  <c r="D79" i="3"/>
  <c r="E78" i="3"/>
  <c r="D78" i="3"/>
  <c r="E76" i="3"/>
  <c r="D76" i="3"/>
  <c r="E74" i="3"/>
  <c r="D74" i="3"/>
  <c r="E72" i="3"/>
  <c r="D72" i="3"/>
  <c r="E70" i="3"/>
  <c r="D70" i="3"/>
  <c r="E68" i="3"/>
  <c r="D68" i="3"/>
  <c r="E67" i="3"/>
  <c r="D67" i="3"/>
  <c r="E65" i="3"/>
  <c r="D65" i="3"/>
  <c r="E51" i="3"/>
  <c r="D51" i="3"/>
  <c r="C51" i="3"/>
  <c r="E47" i="3"/>
  <c r="E44" i="3" s="1"/>
  <c r="D47" i="3"/>
  <c r="D44" i="3" s="1"/>
  <c r="C47" i="3"/>
  <c r="C44" i="3"/>
  <c r="E39" i="3"/>
  <c r="D39" i="3"/>
  <c r="D36" i="3" s="1"/>
  <c r="C39" i="3"/>
  <c r="E36" i="3"/>
  <c r="C36" i="3"/>
  <c r="E29" i="3"/>
  <c r="E28" i="3" s="1"/>
  <c r="D29" i="3"/>
  <c r="D28" i="3" s="1"/>
  <c r="C29" i="3"/>
  <c r="C28" i="3" s="1"/>
  <c r="E19" i="3"/>
  <c r="E18" i="3" s="1"/>
  <c r="D19" i="3"/>
  <c r="D18" i="3" s="1"/>
  <c r="C19" i="3"/>
  <c r="C18" i="3" s="1"/>
  <c r="E8" i="3"/>
  <c r="D8" i="3"/>
  <c r="D7" i="3" s="1"/>
  <c r="C8" i="3"/>
  <c r="C7" i="3" s="1"/>
  <c r="D64" i="3" l="1"/>
  <c r="D125" i="3"/>
  <c r="C169" i="3"/>
  <c r="E7" i="3"/>
  <c r="C92" i="3"/>
  <c r="E92" i="3"/>
  <c r="D107" i="3"/>
  <c r="D6" i="3" s="1"/>
  <c r="C108" i="3"/>
  <c r="E108" i="3"/>
  <c r="C126" i="3"/>
  <c r="C91" i="3" l="1"/>
  <c r="C125" i="3"/>
  <c r="E107" i="3"/>
  <c r="E91" i="3"/>
  <c r="E6" i="3"/>
  <c r="C107" i="3"/>
  <c r="F6" i="3" l="1"/>
  <c r="C6" i="3"/>
  <c r="G6" i="3" l="1"/>
  <c r="E263" i="3" l="1"/>
  <c r="D263" i="3"/>
  <c r="E260" i="3"/>
  <c r="D260" i="3"/>
  <c r="E246" i="3"/>
  <c r="D246" i="3"/>
  <c r="E235" i="3"/>
  <c r="D235" i="3"/>
  <c r="F223" i="3"/>
  <c r="F224" i="3"/>
  <c r="G210" i="3"/>
  <c r="F210" i="3"/>
  <c r="G209" i="3"/>
  <c r="F209" i="3"/>
  <c r="F203" i="3"/>
  <c r="F204" i="3"/>
  <c r="E201" i="3"/>
  <c r="D201" i="3"/>
  <c r="E199" i="3"/>
  <c r="G199" i="3" s="1"/>
  <c r="D199" i="3"/>
  <c r="E197" i="3"/>
  <c r="E196" i="3" s="1"/>
  <c r="D197" i="3"/>
  <c r="D196" i="3" s="1"/>
  <c r="E194" i="3"/>
  <c r="G194" i="3" s="1"/>
  <c r="D194" i="3"/>
  <c r="E192" i="3"/>
  <c r="G192" i="3" s="1"/>
  <c r="D192" i="3"/>
  <c r="G254" i="3"/>
  <c r="G253" i="3"/>
  <c r="G252" i="3"/>
  <c r="G251" i="3"/>
  <c r="G250" i="3"/>
  <c r="G249" i="3"/>
  <c r="G243" i="3"/>
  <c r="G242" i="3"/>
  <c r="G241" i="3"/>
  <c r="G240" i="3"/>
  <c r="G239" i="3"/>
  <c r="G238" i="3"/>
  <c r="G237" i="3"/>
  <c r="G236" i="3"/>
  <c r="G234" i="3"/>
  <c r="G233" i="3"/>
  <c r="G232" i="3"/>
  <c r="G231" i="3"/>
  <c r="G230" i="3"/>
  <c r="G229" i="3"/>
  <c r="G228" i="3"/>
  <c r="G227" i="3"/>
  <c r="G220" i="3"/>
  <c r="G219" i="3"/>
  <c r="G218" i="3"/>
  <c r="G217" i="3"/>
  <c r="G200" i="3"/>
  <c r="G195" i="3"/>
  <c r="G193" i="3"/>
  <c r="E191" i="3" l="1"/>
  <c r="G191" i="3" s="1"/>
  <c r="D191" i="3"/>
  <c r="F267" i="3" l="1"/>
  <c r="G246" i="3"/>
  <c r="F263" i="3"/>
  <c r="F261" i="3"/>
  <c r="F260" i="3"/>
  <c r="F259" i="3"/>
  <c r="F258" i="3"/>
  <c r="F256" i="3"/>
  <c r="F255" i="3"/>
  <c r="F254" i="3"/>
  <c r="F253" i="3"/>
  <c r="F252" i="3"/>
  <c r="F251" i="3"/>
  <c r="F250" i="3"/>
  <c r="F249" i="3"/>
  <c r="F248" i="3"/>
  <c r="F247" i="3"/>
  <c r="F243" i="3"/>
  <c r="F242" i="3"/>
  <c r="F241" i="3"/>
  <c r="F240" i="3"/>
  <c r="F239" i="3"/>
  <c r="F238" i="3"/>
  <c r="F237" i="3"/>
  <c r="F236" i="3"/>
  <c r="F234" i="3"/>
  <c r="F233" i="3"/>
  <c r="F232" i="3"/>
  <c r="F231" i="3"/>
  <c r="F230" i="3"/>
  <c r="F229" i="3"/>
  <c r="F228" i="3"/>
  <c r="F227" i="3"/>
  <c r="F226" i="3"/>
  <c r="F225" i="3"/>
  <c r="F222" i="3"/>
  <c r="F221" i="3"/>
  <c r="F220" i="3"/>
  <c r="F219" i="3"/>
  <c r="F218" i="3"/>
  <c r="F217" i="3"/>
  <c r="F214" i="3"/>
  <c r="F213" i="3"/>
  <c r="F208" i="3"/>
  <c r="F207" i="3"/>
  <c r="F206" i="3"/>
  <c r="F205" i="3"/>
  <c r="F202" i="3"/>
  <c r="F201" i="3"/>
  <c r="F200" i="3"/>
  <c r="F199" i="3"/>
  <c r="F198" i="3"/>
  <c r="F197" i="3"/>
  <c r="F195" i="3"/>
  <c r="F194" i="3"/>
  <c r="F193" i="3"/>
  <c r="F192" i="3"/>
  <c r="F191" i="3"/>
  <c r="G235" i="3"/>
  <c r="E190" i="3" l="1"/>
  <c r="G190" i="3" s="1"/>
  <c r="D190" i="3"/>
  <c r="F196" i="3"/>
  <c r="F235" i="3"/>
  <c r="F246" i="3"/>
  <c r="F190" i="3" l="1"/>
  <c r="E262" i="3"/>
  <c r="D262" i="3"/>
  <c r="F262" i="3" l="1"/>
  <c r="E257" i="3" l="1"/>
  <c r="E189" i="3" l="1"/>
  <c r="G189" i="3" s="1"/>
  <c r="G257" i="3"/>
  <c r="G268" i="3"/>
  <c r="D257" i="3"/>
  <c r="F257" i="3" l="1"/>
  <c r="D189" i="3"/>
  <c r="D268" i="3" s="1"/>
  <c r="F268" i="3" s="1"/>
  <c r="F189" i="3" l="1"/>
</calcChain>
</file>

<file path=xl/sharedStrings.xml><?xml version="1.0" encoding="utf-8"?>
<sst xmlns="http://schemas.openxmlformats.org/spreadsheetml/2006/main" count="642" uniqueCount="560">
  <si>
    <t>1</t>
  </si>
  <si>
    <t>4</t>
  </si>
  <si>
    <t>5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</si>
  <si>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</si>
  <si>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</si>
  <si>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</si>
  <si>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</si>
  <si>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000 1010200001 0000 110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</si>
  <si>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</si>
  <si>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</si>
  <si>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</si>
  <si>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</si>
  <si>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</si>
  <si>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000 1010204001 0000 110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</si>
  <si>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</si>
  <si>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</si>
  <si>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</si>
  <si>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</si>
  <si>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</si>
  <si>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</si>
  <si>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</si>
  <si>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</si>
  <si>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</si>
  <si>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</si>
  <si>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</si>
  <si>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</si>
  <si>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</si>
  <si>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</si>
  <si>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</si>
  <si>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</si>
  <si>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</si>
  <si>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</si>
  <si>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</si>
  <si>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</si>
  <si>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</si>
  <si>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</si>
  <si>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</si>
  <si>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</si>
  <si>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</si>
  <si>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</si>
  <si>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</si>
  <si>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</si>
  <si>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</si>
  <si>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</si>
  <si>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</si>
  <si>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</si>
  <si>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</si>
  <si>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 xml:space="preserve"> 000 1050401002 0000 110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</si>
  <si>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</si>
  <si>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</si>
  <si>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</si>
  <si>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</si>
  <si>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</si>
  <si>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000 1060102004 0000 110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</si>
  <si>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</si>
  <si>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</si>
  <si>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</si>
  <si>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</si>
  <si>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</si>
  <si>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 xml:space="preserve"> 000 1060603204 0000 110</t>
  </si>
  <si>
    <t xml:space="preserve">  Земельный налог с физических лиц</t>
  </si>
  <si>
    <t xml:space="preserve"> 000 1060604000 0000 110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</si>
  <si>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</si>
  <si>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 xml:space="preserve"> 000 1060604204 0000 110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</si>
  <si>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</si>
  <si>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</si>
  <si>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</si>
  <si>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</si>
  <si>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</si>
  <si>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</si>
  <si>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</si>
  <si>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</si>
  <si>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</si>
  <si>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</si>
  <si>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</si>
  <si>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000 1080717001 0000 110</t>
  </si>
  <si>
    <t xml:space="preserve"> 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</si>
  <si>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000 1080717301 0000 110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</si>
  <si>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</si>
  <si>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</si>
  <si>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</si>
  <si>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</si>
  <si>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</si>
  <si>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</si>
  <si>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</si>
  <si>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 xml:space="preserve"> 000 1090405204 0000 110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</si>
  <si>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</si>
  <si>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</si>
  <si>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</si>
  <si>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</si>
  <si>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Прочие налоги и сборы (по отмененным местным налогам и сборам)</t>
  </si>
  <si>
    <t xml:space="preserve"> 000 1090700000 0000 110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</si>
  <si>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</si>
  <si>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 000 1090703000 0000 110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</si>
  <si>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</si>
  <si>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000 1090703204 0000 110</t>
  </si>
  <si>
    <t xml:space="preserve">  Прочие местные налоги и сборы</t>
  </si>
  <si>
    <t xml:space="preserve"> 000 1090705000 0000 110</t>
  </si>
  <si>
    <t xml:space="preserve">  Прочие местные налоги и сборы, мобилизуемые на территориях городских округов</t>
  </si>
  <si>
    <t xml:space="preserve"> 000 1090705204 0000 110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</si>
  <si>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</si>
  <si>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</si>
  <si>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</si>
  <si>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000 1110100000 0000 120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</si>
  <si>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</si>
  <si>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000 1110104004 0000 120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</si>
  <si>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</si>
  <si>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</si>
  <si>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</si>
  <si>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</si>
  <si>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</si>
  <si>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000 1110501204 0000 120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</si>
  <si>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</si>
  <si>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</si>
  <si>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</si>
  <si>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000 1110502404 0000 120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</si>
  <si>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</si>
  <si>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</si>
  <si>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</si>
  <si>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000 1110503404 0000 120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</si>
  <si>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</si>
  <si>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</si>
  <si>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городских округов (за исключением земельных участков)</t>
  </si>
  <si>
    <t xml:space="preserve"> 000 1110507404 0000 120</t>
  </si>
  <si>
    <t xml:space="preserve">  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</si>
  <si>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 000 1110509000 0000 120</t>
  </si>
  <si>
    <t xml:space="preserve">  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</si>
  <si>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 xml:space="preserve"> 000 1110509204 0000 120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</si>
  <si>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</si>
  <si>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000 1110530000 0000 120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</si>
  <si>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</si>
  <si>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000 1110531000 0000 120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</si>
  <si>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</si>
  <si>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000 1110531204 0000 120</t>
  </si>
  <si>
    <t xml:space="preserve">  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</si>
  <si>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 000 1110532000 0000 120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</si>
  <si>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</si>
  <si>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 000 1110532404 0000 120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</si>
  <si>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</si>
  <si>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</si>
  <si>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</si>
  <si>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</si>
  <si>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</si>
  <si>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000 1110701404 0000 120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</si>
  <si>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</si>
  <si>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</si>
  <si>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</si>
  <si>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</si>
  <si>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</si>
  <si>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</si>
  <si>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</si>
  <si>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</si>
  <si>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</si>
  <si>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</si>
  <si>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</si>
  <si>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</si>
  <si>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</si>
  <si>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</si>
  <si>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</si>
  <si>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Плата за размещение твердых коммунальных отходов</t>
  </si>
  <si>
    <t xml:space="preserve"> 000 1120104201 0000 120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</si>
  <si>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</si>
  <si>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</si>
  <si>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компенсации затрат государства</t>
  </si>
  <si>
    <t xml:space="preserve"> 000 1130200000 0000 130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</si>
  <si>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</si>
  <si>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</si>
  <si>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городских округов</t>
  </si>
  <si>
    <t xml:space="preserve"> 000 1130299404 0000 130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</si>
  <si>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</si>
  <si>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</si>
  <si>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</si>
  <si>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</si>
  <si>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</si>
  <si>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000 1140204004 0000 410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</si>
  <si>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</si>
  <si>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000 1140204204 0000 410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</si>
  <si>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</si>
  <si>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</si>
  <si>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</si>
  <si>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</si>
  <si>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</si>
  <si>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000 1140601204 0000 430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</si>
  <si>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</si>
  <si>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</si>
  <si>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</si>
  <si>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000 1140602404 0000 430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</si>
  <si>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</si>
  <si>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000 1140630000 0000 430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</si>
  <si>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</si>
  <si>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000 1140631000 0000 430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</si>
  <si>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</si>
  <si>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000 1140631204 0000 430</t>
  </si>
  <si>
    <t xml:space="preserve">  АДМИНИСТРАТИВНЫЕ ПЛАТЕЖИ И СБОРЫ</t>
  </si>
  <si>
    <t xml:space="preserve"> 000 1150000000 0000 000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</si>
  <si>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</si>
  <si>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000 1150200000 0000 140</t>
  </si>
  <si>
    <t xml:space="preserve">  Платежи, взимаемые органами местного самоуправления (организациями) городских округов за выполнение определенных функций</t>
  </si>
  <si>
    <t xml:space="preserve"> 000 1150204004 0000 140</t>
  </si>
  <si>
    <t xml:space="preserve">  ШТРАФЫ, САНКЦИИ, ВОЗМЕЩЕНИЕ УЩЕРБА</t>
  </si>
  <si>
    <t xml:space="preserve"> 000 1160000000 0000 000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</si>
  <si>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</si>
  <si>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</si>
  <si>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</si>
  <si>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</si>
  <si>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городских округов</t>
  </si>
  <si>
    <t xml:space="preserve"> 000 1170104004 0000 180</t>
  </si>
  <si>
    <t xml:space="preserve">  БЕЗВОЗМЕЗДНЫЕ ПОСТУПЛЕНИЯ</t>
  </si>
  <si>
    <t xml:space="preserve"> 000 2000000000 0000 000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</si>
  <si>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</si>
  <si>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</si>
  <si>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</si>
  <si>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</si>
  <si>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</si>
  <si>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000 2021500104 0000 150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</si>
  <si>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</si>
  <si>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</si>
  <si>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городских округов на поддержку мер по обеспечению сбалансированности бюджетов</t>
  </si>
  <si>
    <t xml:space="preserve"> 000 2021500204 0000 150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</si>
  <si>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</si>
  <si>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</si>
  <si>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000 2022007700 0000 150</t>
  </si>
  <si>
    <t xml:space="preserve">  Субсидии бюджетам городских округов на софинансирование капитальных вложений в объекты муниципальной собственности</t>
  </si>
  <si>
    <t xml:space="preserve"> 000 2022007704 0000 150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</si>
  <si>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</si>
  <si>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000 2022021600 0000 150</t>
  </si>
  <si>
    <t xml:space="preserve">  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</si>
  <si>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000 2022021604 0000 150</t>
  </si>
  <si>
    <t xml:space="preserve"> 000 2022502100 0000 150</t>
  </si>
  <si>
    <t xml:space="preserve"> 000 2022502104 0000 150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</si>
  <si>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</si>
  <si>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</si>
  <si>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Субсидии бюджетам городских округов на реализацию мероприятий по обеспечению жильем молодых семей</t>
  </si>
  <si>
    <t xml:space="preserve"> 000 2022549704 0000 150</t>
  </si>
  <si>
    <t xml:space="preserve">  Субсидия бюджетам на поддержку отрасли культуры</t>
  </si>
  <si>
    <t xml:space="preserve"> 000 2022551900 0000 150</t>
  </si>
  <si>
    <t xml:space="preserve">  Субсидия бюджетам городских округов на поддержку отрасли культуры</t>
  </si>
  <si>
    <t xml:space="preserve"> 000 2022551904 0000 150</t>
  </si>
  <si>
    <t xml:space="preserve">  Субсидии бюджетам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</si>
  <si>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000 2022552000 0000 150</t>
  </si>
  <si>
    <t xml:space="preserve"> 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</si>
  <si>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000 2022552004 0000 150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</si>
  <si>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</si>
  <si>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</si>
  <si>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городских округов на реализацию программ формирования современной городской среды</t>
  </si>
  <si>
    <t xml:space="preserve"> 000 2022555504 0000 150</t>
  </si>
  <si>
    <t xml:space="preserve">  Прочие субсидии</t>
  </si>
  <si>
    <t xml:space="preserve"> 000 2022999900 0000 150</t>
  </si>
  <si>
    <t xml:space="preserve">  Прочие субсидии бюджетам городских округов</t>
  </si>
  <si>
    <t xml:space="preserve"> 000 2022999904 0000 150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</si>
  <si>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</si>
  <si>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</si>
  <si>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</si>
  <si>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</si>
  <si>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</si>
  <si>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000 2023002404 0000 150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</si>
  <si>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</si>
  <si>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</si>
  <si>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</si>
  <si>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000 2023002904 0000 150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</si>
  <si>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</si>
  <si>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</si>
  <si>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</si>
  <si>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000 2023508204 0000 150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</si>
  <si>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</si>
  <si>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</si>
  <si>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</si>
  <si>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000 2023512004 0000 150</t>
  </si>
  <si>
    <t xml:space="preserve">  Иные межбюджетные трансферты</t>
  </si>
  <si>
    <t xml:space="preserve"> 000 2024000000 0000 150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</si>
  <si>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</si>
  <si>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</si>
  <si>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</si>
  <si>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000 2190000004 0000 150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</si>
  <si>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</si>
  <si>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000 2196001004 0000 150</t>
  </si>
  <si>
    <t xml:space="preserve"> 000 1130100000 0000 130</t>
  </si>
  <si>
    <t xml:space="preserve">  Доходы от оказания платных услуг (работ)</t>
  </si>
  <si>
    <t>Код бюджетной классификации</t>
  </si>
  <si>
    <t>Наименование доходов</t>
  </si>
  <si>
    <t xml:space="preserve"> 000 1130150000 0000 130</t>
  </si>
  <si>
    <t xml:space="preserve">  Плата за оказание услуг по присоединению объектов дорожного сервиса к автомобильным дорогам общего пользования</t>
  </si>
  <si>
    <t xml:space="preserve"> 000 1130153004 0000 130</t>
  </si>
  <si>
    <t xml:space="preserve">  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</si>
  <si>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 xml:space="preserve"> 000 1130206000 0000 130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</si>
  <si>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</si>
  <si>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000 1130206404 0000 130</t>
  </si>
  <si>
    <t xml:space="preserve">  Доходы, поступающие в порядке возмещения расходов, понесенных в связи с эксплуатацией имущества городских округов</t>
  </si>
  <si>
    <t xml:space="preserve"> 000 1160100001 0000 140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</si>
  <si>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</si>
  <si>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000 1160105001 0000 140</t>
  </si>
  <si>
    <t xml:space="preserve"> 000 1160105301 0000 140</t>
  </si>
  <si>
    <t xml:space="preserve"> 000 1160106001 0000 140</t>
  </si>
  <si>
    <t xml:space="preserve"> 000 1160106301 0000 140</t>
  </si>
  <si>
    <t xml:space="preserve"> 000 1160107001 0000 140</t>
  </si>
  <si>
    <t xml:space="preserve"> 000 1160107301 0000 140</t>
  </si>
  <si>
    <t xml:space="preserve"> 000 1160107401 0000 140</t>
  </si>
  <si>
    <t xml:space="preserve"> 000 1160108001 0000 140</t>
  </si>
  <si>
    <t xml:space="preserve"> 000 1160110001 0000 140</t>
  </si>
  <si>
    <t xml:space="preserve"> 000 1160110301 0000 140</t>
  </si>
  <si>
    <t xml:space="preserve"> 000 1160113001 0000 140</t>
  </si>
  <si>
    <t xml:space="preserve"> 000 1160113301 0000 140</t>
  </si>
  <si>
    <t xml:space="preserve"> 000 1160114001 0000 140</t>
  </si>
  <si>
    <t xml:space="preserve"> 000 1160114301 0000 140</t>
  </si>
  <si>
    <t xml:space="preserve"> 000 1160115001 0000 140</t>
  </si>
  <si>
    <t xml:space="preserve"> 000 1160115301 0000 140</t>
  </si>
  <si>
    <t xml:space="preserve"> 000 1160115401 0000 140</t>
  </si>
  <si>
    <t xml:space="preserve"> 000 1160117001 0000 140</t>
  </si>
  <si>
    <t xml:space="preserve"> 000 1160117301 0000 140</t>
  </si>
  <si>
    <t xml:space="preserve"> 000 1160119001 0000 140</t>
  </si>
  <si>
    <t xml:space="preserve"> 000 1160119301 0000 140</t>
  </si>
  <si>
    <t xml:space="preserve"> 000 1160119401 0000 140</t>
  </si>
  <si>
    <t xml:space="preserve"> 000 1160120001 0000 140</t>
  </si>
  <si>
    <t xml:space="preserve"> 000 1160120301 0000 140</t>
  </si>
  <si>
    <t xml:space="preserve"> 000 1160200002 0000 140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</si>
  <si>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</si>
  <si>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000 1160201002 0000 140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</si>
  <si>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</si>
  <si>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000 1160202002 0000 140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</si>
  <si>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</si>
  <si>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</si>
  <si>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000 1160701000 0000 140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</si>
  <si>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</si>
  <si>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000 1160701004 0000 140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</si>
  <si>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</si>
  <si>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 000 1161000000 0000 140</t>
  </si>
  <si>
    <t xml:space="preserve">  Платежи в целях возмещения причиненного ущерба (убытков)</t>
  </si>
  <si>
    <t xml:space="preserve"> 000 1161006000 0000 140</t>
  </si>
  <si>
    <t xml:space="preserve">  Платежи в целях возмещения убытков, причиненных уклонением от заключения муниципального контракта</t>
  </si>
  <si>
    <t xml:space="preserve"> 000 1161006104 0000 140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</si>
  <si>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</si>
  <si>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000 1161006204 0000 140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</si>
  <si>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</si>
  <si>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000 1161010000 0000 140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</si>
  <si>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</si>
  <si>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 000 1161010004 0000 140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</si>
  <si>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</si>
  <si>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</si>
  <si>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</si>
  <si>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000 1161012301 0000 140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</si>
  <si>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</si>
  <si>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000 1161012901 0000 140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</si>
  <si>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</si>
  <si>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000 1161100001 0000 140</t>
  </si>
  <si>
    <t xml:space="preserve">  Платежи, уплачиваемые в целях возмещения вреда</t>
  </si>
  <si>
    <t xml:space="preserve"> 000 1161105001 0000 140</t>
  </si>
  <si>
    <t xml:space="preserve"> 000 1161106001 0000 140</t>
  </si>
  <si>
    <t xml:space="preserve">  Платежи, уплачиваемые в целях возмещения вреда, причиняемого автомобильным дорогам</t>
  </si>
  <si>
    <t xml:space="preserve"> 000 1161106401 0000 140</t>
  </si>
  <si>
    <t xml:space="preserve">  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</si>
  <si>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 xml:space="preserve"> 000 2022029900 0000 150</t>
  </si>
  <si>
    <t xml:space="preserve"> 000 2022029904 0000 150</t>
  </si>
  <si>
    <t xml:space="preserve"> 000 2022030200 0000 150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</si>
  <si>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</si>
  <si>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000 2022030204 0000 150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</si>
  <si>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</si>
  <si>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000 2022522900 0000 150</t>
  </si>
  <si>
    <t xml:space="preserve">  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</si>
  <si>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000 2022522904 0000 150</t>
  </si>
  <si>
    <t xml:space="preserve">  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</si>
  <si>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000 2070000000 0000 000</t>
  </si>
  <si>
    <t xml:space="preserve">  ПРОЧИЕ БЕЗВОЗМЕЗДНЫЕ ПОСТУПЛЕНИЯ</t>
  </si>
  <si>
    <t xml:space="preserve"> 000 2070400004 0000 150</t>
  </si>
  <si>
    <t xml:space="preserve">  Прочие безвозмездные поступления в бюджеты городских округов</t>
  </si>
  <si>
    <t xml:space="preserve"> 000 2070405004 0000 150</t>
  </si>
  <si>
    <t xml:space="preserve">  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</si>
  <si>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 xml:space="preserve">  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</si>
  <si>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</si>
  <si>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 Дотации бюджетам городских округов на выравнивание бюджетной обеспеченности из бюджета субъекта Российской Федерации</t>
  </si>
  <si>
    <t xml:space="preserve"> 000 1161003204 0000 140</t>
  </si>
  <si>
    <t xml:space="preserve">  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</si>
  <si>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000 1161003004 0000 140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</si>
  <si>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</si>
  <si>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000 1160133301 0000 140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</si>
  <si>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 в области производства и оборота этилового спирта, алкогольной и спиртосодержащей продукции, а также за административные правонарушения 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</si>
  <si>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000 1160133000 0000 140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</si>
  <si>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 в области производства и оборота этилового спирта, алкогольной и спиртосодержащей продукции, а также за административные правонарушения  порядка ценообразования в части регулирования цен на этиловый спирт, алкогольную и спиртосодержащую продукцию</t>
  </si>
  <si>
    <t xml:space="preserve"> 000 1160118301 0000 140</t>
  </si>
  <si>
    <t xml:space="preserve"> 000 1160118001 0000 140</t>
  </si>
  <si>
    <t xml:space="preserve"> 000 1160109301 0000 140</t>
  </si>
  <si>
    <t xml:space="preserve"> 000 1160109001 0000 140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</si>
  <si>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</si>
  <si>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6</t>
  </si>
  <si>
    <t>3</t>
  </si>
  <si>
    <t>2</t>
  </si>
  <si>
    <t>7</t>
  </si>
  <si>
    <t>ИТОГО</t>
  </si>
  <si>
    <t xml:space="preserve"> 000 1090701000 0000 110</t>
  </si>
  <si>
    <t xml:space="preserve">  Налог на рекламу</t>
  </si>
  <si>
    <t xml:space="preserve"> 000 1090701204 0000 110</t>
  </si>
  <si>
    <t xml:space="preserve">  Налог на рекламу, мобилизуемый на территориях городских округов</t>
  </si>
  <si>
    <t>000 2024999900 0000 150</t>
  </si>
  <si>
    <t xml:space="preserve"> 000 2024999904 0000 150</t>
  </si>
  <si>
    <t>Прочие межбюджетные трансферты, передаваемые бюджетам городских округов</t>
  </si>
  <si>
    <t>Прочие межбюджетные трансферты, передаваемые бюджетам</t>
  </si>
  <si>
    <t>000 2022530400 0000 150</t>
  </si>
  <si>
    <t xml:space="preserve"> 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</si>
  <si>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000 2022530404 0000 150</t>
  </si>
  <si>
    <t xml:space="preserve"> 000 2024530300 0000 150</t>
  </si>
  <si>
    <t>000 2024530304 0000 150</t>
  </si>
  <si>
    <t>Процент  исполнения к прогнозным параметрам доходов,%</t>
  </si>
  <si>
    <t xml:space="preserve"> 000 1160709000 0000 140</t>
  </si>
  <si>
    <t xml:space="preserve"> 000 1160709004 0000 140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</si>
  <si>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</si>
  <si>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(рублей)</t>
  </si>
  <si>
    <t>000 2022524300 0000 150</t>
  </si>
  <si>
    <t>000 2022524304 0000 150</t>
  </si>
  <si>
    <t xml:space="preserve"> 000 2024545400 0000 150</t>
  </si>
  <si>
    <t>000 2024545404 0000 150</t>
  </si>
  <si>
    <t>000 2194539304 0000 150</t>
  </si>
  <si>
    <t xml:space="preserve">  000 1010208001 0000 110</t>
  </si>
  <si>
    <t>-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</si>
  <si>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</si>
  <si>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</si>
  <si>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</si>
  <si>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</si>
  <si>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</si>
  <si>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</si>
  <si>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</si>
  <si>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</si>
  <si>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000 1160108301 0000 140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</si>
  <si>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</si>
  <si>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</si>
  <si>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</si>
  <si>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</si>
  <si>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</si>
  <si>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 000 1160111001 0000 140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</si>
  <si>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</si>
  <si>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000 1160111301 0000 140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</si>
  <si>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</si>
  <si>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</si>
  <si>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</si>
  <si>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</si>
  <si>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</si>
  <si>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</si>
  <si>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</si>
  <si>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</si>
  <si>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</si>
  <si>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</si>
  <si>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</si>
  <si>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</si>
  <si>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</si>
  <si>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</si>
  <si>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</si>
  <si>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</si>
  <si>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</si>
  <si>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000 1160700000 0000 140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</si>
  <si>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</si>
  <si>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</si>
  <si>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000 1171500000 0000 150</t>
  </si>
  <si>
    <t xml:space="preserve">  Инициативные платежи</t>
  </si>
  <si>
    <t xml:space="preserve"> 000 1171502004 0000 150</t>
  </si>
  <si>
    <t xml:space="preserve">  Инициативные платежи, зачисляемые в бюджеты городских округов</t>
  </si>
  <si>
    <t xml:space="preserve"> 000 1110908000 0000 120</t>
  </si>
  <si>
    <t xml:space="preserve">  Субсидии бюджетам на реализацию мероприятий по модернизации школьных систем образования</t>
  </si>
  <si>
    <t xml:space="preserve">  Субсидии бюджетам городских округов на реализацию мероприятий по модернизации школьных систем образования</t>
  </si>
  <si>
    <t xml:space="preserve"> 000 2022575000 0000 150</t>
  </si>
  <si>
    <t xml:space="preserve"> 000 2022575004 0000 150</t>
  </si>
  <si>
    <t xml:space="preserve"> 000 2023548500 0000 150</t>
  </si>
  <si>
    <t xml:space="preserve"> 000 2023548504 0000 150</t>
  </si>
  <si>
    <t xml:space="preserve">  Субвенции бюджетам на обеспечение жильем граждан, уволенных с военной службы (службы), и приравненных к ним лиц</t>
  </si>
  <si>
    <t xml:space="preserve">  Субвенции бюджетам городских округов на обеспечение жильем граждан, уволенных с военной службы (службы), и приравненных к ним лиц</t>
  </si>
  <si>
    <t xml:space="preserve"> 000 2024517900 0000 150</t>
  </si>
  <si>
    <t xml:space="preserve"> 000 2024517904 0000 150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</si>
  <si>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</si>
  <si>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</si>
  <si>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000 2024538900 0000 150</t>
  </si>
  <si>
    <t xml:space="preserve"> 000 2024538904 0000 150</t>
  </si>
  <si>
    <t xml:space="preserve">  Межбюджетные трансферты, передаваемые бюджетам на развитие инфраструктуры дорожного хозяйства</t>
  </si>
  <si>
    <t xml:space="preserve">  Межбюджетные трансферты, передаваемые бюджетам городских округов на развитие инфраструктуры дорожного хозяйства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</si>
  <si>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</si>
  <si>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</si>
  <si>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000 2180401004 0000 150</t>
  </si>
  <si>
    <t xml:space="preserve">  Доходы бюджетов городских округов от возврата бюджетными учреждениями остатков субсидий прошлых лет</t>
  </si>
  <si>
    <t xml:space="preserve"> 000 2192549704 0000 150</t>
  </si>
  <si>
    <t xml:space="preserve">  Возврат остатков субсидий на реализацию мероприятий по обеспечению жильем молодых семей из бюджетов городских округов</t>
  </si>
  <si>
    <t>в 3,2 раза</t>
  </si>
  <si>
    <t>в 1,3 раза</t>
  </si>
  <si>
    <t>в 2,2 раза</t>
  </si>
  <si>
    <t xml:space="preserve">  Плата за выбросы загрязняющих веществ в атмосферный воздух стационарными объектами </t>
  </si>
  <si>
    <t xml:space="preserve"> 000 1140204304 0000 410</t>
  </si>
  <si>
    <t>000 11413004000 0000 410</t>
  </si>
  <si>
    <t>000 11413004004 0000 410</t>
  </si>
  <si>
    <t>в 1,4 раза</t>
  </si>
  <si>
    <t>Сведения о доходах бюджета города Брянска за 2023 год в сравнении с  2022 годом</t>
  </si>
  <si>
    <t>Кассовое исполнение 
за  2023 год, руб.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</si>
  <si>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</si>
  <si>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</si>
  <si>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 Субсидии бюджетам муниципальных образований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</si>
  <si>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  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</si>
  <si>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 000 2022030000 0000 150</t>
  </si>
  <si>
    <t xml:space="preserve"> 000 2022030004 0000 150</t>
  </si>
  <si>
    <t xml:space="preserve">  Субсидии бюджетам муниципальных образований на обеспечение мероприятий по модернизации систем коммунальной инфраструктуры за счет средств бюджетов</t>
  </si>
  <si>
    <t xml:space="preserve">  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</si>
  <si>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 xml:space="preserve"> 000 2022030300 0000 150</t>
  </si>
  <si>
    <t xml:space="preserve"> 000 2022030304 0000 150</t>
  </si>
  <si>
    <t xml:space="preserve"> 000 2022517200 0000 150</t>
  </si>
  <si>
    <t xml:space="preserve"> 000 2022517204 0000 150</t>
  </si>
  <si>
    <t xml:space="preserve">  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</si>
  <si>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 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</si>
  <si>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000 2022523900 0000 150</t>
  </si>
  <si>
    <t xml:space="preserve"> 000 2022523904 0000 150</t>
  </si>
  <si>
    <t xml:space="preserve">  Субсидии бюджетам на модернизацию инфраструктуры общего образования в отдельных субъектах Российской Федерации</t>
  </si>
  <si>
    <t xml:space="preserve">  Субсидии бюджетам городских округов на модернизацию инфраструктуры общего образования в отдельных субъектах Российской Федерации</t>
  </si>
  <si>
    <t xml:space="preserve">  Субсидии бюджетам городских округов на строительство и реконструкцию (модернизацию) объектов питьевого водоснабжения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</si>
  <si>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</si>
  <si>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</si>
  <si>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 Субсидии бюджетам на проведение комплексных кадастровых работ</t>
  </si>
  <si>
    <t xml:space="preserve">  Субсидии бюджетам городских округов на проведение комплексных кадастровых работ</t>
  </si>
  <si>
    <t xml:space="preserve"> 000 2022551100 0000 150</t>
  </si>
  <si>
    <t xml:space="preserve"> 000 2022551104 0000 150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</si>
  <si>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</si>
  <si>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</si>
  <si>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Межбюджетные трансферты, передаваемые бюджетам на создание модельных муниципальных библиотек</t>
  </si>
  <si>
    <t xml:space="preserve">  Межбюджетные трансферты, передаваемые бюджетам городских округов на создание модельных муниципальных библиотек</t>
  </si>
  <si>
    <t xml:space="preserve"> 000 2192575004 0000 150</t>
  </si>
  <si>
    <t xml:space="preserve">  Возврат остатков субсидий на реализацию мероприятий по модернизации школьных систем образования из бюджетов городских округов</t>
  </si>
  <si>
    <t xml:space="preserve">  Возврат остатков иных межбюджетных трансфертов на финансовое обеспечение дорожной деятельности в рамках реализации национального проекта "Безопасные и качественные автомобильные дороги" из бюджетов городских округов</t>
  </si>
  <si>
    <t>в 3,6 раза</t>
  </si>
  <si>
    <t xml:space="preserve"> 000 1010205001 0000 110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</si>
  <si>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</si>
  <si>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</si>
  <si>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 000 1010210001 0000 110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</si>
  <si>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</si>
  <si>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 xml:space="preserve">  000 1010213001 0000 110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</si>
  <si>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</si>
  <si>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 000 1010214001 0000 110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</si>
  <si>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</si>
  <si>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в 7,5 раза</t>
  </si>
  <si>
    <t xml:space="preserve"> 000 1110904404 0000 120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</si>
  <si>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</si>
  <si>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000 1110908004 0000 120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</si>
  <si>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</si>
  <si>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в 2,7 раза</t>
  </si>
  <si>
    <t>000 1160115701 0000 140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</si>
  <si>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</si>
  <si>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в 3,7 раза</t>
  </si>
  <si>
    <t>в 2,4 раза</t>
  </si>
  <si>
    <t>в 4,6 раза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</si>
  <si>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 статьями 227, 227.1 и 228 Налогового кодекса Российской Федерации, а также доходов от долевого участия в организации, полученных в виде дивидендов</t>
  </si>
  <si>
    <t>в 1,2 раза</t>
  </si>
  <si>
    <t>в 1,7 раза</t>
  </si>
  <si>
    <t>в 2,3 раза</t>
  </si>
  <si>
    <t>в 1,8 раза</t>
  </si>
  <si>
    <t>в1,6 раза</t>
  </si>
  <si>
    <t>в 1,6 раза</t>
  </si>
  <si>
    <t>в 1,5 раза</t>
  </si>
  <si>
    <t>Налог на доходы физических лиц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</si>
  <si>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</si>
  <si>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Заместитель Главы городской администрации - начальник финансового управления                                                                                             Е.В. Качур</t>
  </si>
  <si>
    <t xml:space="preserve"> 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</si>
  <si>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приватизации имущества, находящегося в государственной и муниципальной собственности</t>
  </si>
  <si>
    <t xml:space="preserve">  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</si>
  <si>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>более 1 тыс. раза</t>
  </si>
  <si>
    <t xml:space="preserve"> БЕЗВОЗМЕЗДНЫЕ ПОСТУПЛЕНИЯ ОТ ДРУГИХ БЮДЖЕТОВ БЮДЖЕТНОЙ СИСТЕМЫ РОССИЙСКОЙ ФЕДЕРАЦИИ</t>
  </si>
  <si>
    <t>План доходов на 2023 год (уточненный с учетом доходов, поступивших после Решения БГСНД), руб.</t>
  </si>
  <si>
    <t>в 16,5 тыс. раз</t>
  </si>
  <si>
    <t>в 1,9 тыс. раз</t>
  </si>
  <si>
    <t>Кассовое исполнение 
за 2022 год, руб.</t>
  </si>
  <si>
    <t>Темп роста 2023 к соответствующему периоду 2022,%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</si>
</sst>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4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4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10" fillId="0" borderId="1"/>
    <xf numFmtId="0" fontId="10" fillId="0" borderId="15"/>
    <xf numFmtId="49" fontId="7" fillId="0" borderId="16">
      <alignment horizontal="center" vertical="center" wrapText="1"/>
    </xf>
    <xf numFmtId="49" fontId="7" fillId="0" borderId="4">
      <alignment horizontal="center" vertical="center" wrapText="1"/>
    </xf>
    <xf numFmtId="0" fontId="7" fillId="0" borderId="17">
      <alignment horizontal="left" wrapText="1"/>
    </xf>
    <xf numFmtId="49" fontId="7" fillId="0" borderId="18">
      <alignment horizontal="center" wrapText="1"/>
    </xf>
    <xf numFmtId="49" fontId="7" fillId="0" borderId="19">
      <alignment horizontal="center"/>
    </xf>
    <xf numFmtId="4" fontId="7" fillId="0" borderId="16">
      <alignment horizontal="right"/>
    </xf>
    <xf numFmtId="4" fontId="7" fillId="0" borderId="20">
      <alignment horizontal="right"/>
    </xf>
    <xf numFmtId="0" fontId="7" fillId="0" borderId="21">
      <alignment horizontal="left" wrapText="1"/>
    </xf>
    <xf numFmtId="0" fontId="7" fillId="0" borderId="22">
      <alignment horizontal="left" wrapText="1" indent="1"/>
    </xf>
    <xf numFmtId="49" fontId="7" fillId="0" borderId="23">
      <alignment horizontal="center" wrapText="1"/>
    </xf>
    <xf numFmtId="49" fontId="7" fillId="0" borderId="24">
      <alignment horizontal="center"/>
    </xf>
    <xf numFmtId="49" fontId="7" fillId="0" borderId="25">
      <alignment horizontal="center"/>
    </xf>
    <xf numFmtId="0" fontId="7" fillId="0" borderId="26">
      <alignment horizontal="left" wrapText="1" indent="1"/>
    </xf>
    <xf numFmtId="0" fontId="7" fillId="0" borderId="20">
      <alignment horizontal="left" wrapText="1" indent="2"/>
    </xf>
    <xf numFmtId="49" fontId="7" fillId="0" borderId="27">
      <alignment horizontal="center"/>
    </xf>
    <xf numFmtId="49" fontId="7" fillId="0" borderId="16">
      <alignment horizontal="center"/>
    </xf>
    <xf numFmtId="0" fontId="7" fillId="0" borderId="9">
      <alignment horizontal="left" wrapText="1" indent="2"/>
    </xf>
    <xf numFmtId="0" fontId="7" fillId="0" borderId="15"/>
    <xf numFmtId="0" fontId="7" fillId="2" borderId="15"/>
    <xf numFmtId="0" fontId="7" fillId="2" borderId="28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49" fontId="7" fillId="0" borderId="1">
      <alignment horizontal="center"/>
    </xf>
    <xf numFmtId="0" fontId="7" fillId="0" borderId="2">
      <alignment horizontal="left"/>
    </xf>
    <xf numFmtId="49" fontId="7" fillId="0" borderId="2"/>
    <xf numFmtId="0" fontId="7" fillId="0" borderId="2"/>
    <xf numFmtId="0" fontId="4" fillId="0" borderId="2"/>
    <xf numFmtId="0" fontId="7" fillId="0" borderId="29">
      <alignment horizontal="left" wrapText="1"/>
    </xf>
    <xf numFmtId="49" fontId="7" fillId="0" borderId="19">
      <alignment horizontal="center" wrapText="1"/>
    </xf>
    <xf numFmtId="4" fontId="7" fillId="0" borderId="30">
      <alignment horizontal="right"/>
    </xf>
    <xf numFmtId="4" fontId="7" fillId="0" borderId="31">
      <alignment horizontal="right"/>
    </xf>
    <xf numFmtId="0" fontId="7" fillId="0" borderId="32">
      <alignment horizontal="left" wrapText="1"/>
    </xf>
    <xf numFmtId="49" fontId="7" fillId="0" borderId="27">
      <alignment horizontal="center" wrapText="1"/>
    </xf>
    <xf numFmtId="49" fontId="7" fillId="0" borderId="20">
      <alignment horizontal="center"/>
    </xf>
    <xf numFmtId="0" fontId="7" fillId="0" borderId="31">
      <alignment horizontal="left" wrapText="1" indent="2"/>
    </xf>
    <xf numFmtId="49" fontId="7" fillId="0" borderId="33">
      <alignment horizontal="center"/>
    </xf>
    <xf numFmtId="49" fontId="7" fillId="0" borderId="30">
      <alignment horizontal="center"/>
    </xf>
    <xf numFmtId="0" fontId="7" fillId="0" borderId="11">
      <alignment horizontal="left" wrapText="1" indent="2"/>
    </xf>
    <xf numFmtId="0" fontId="7" fillId="0" borderId="12"/>
    <xf numFmtId="0" fontId="7" fillId="0" borderId="34"/>
    <xf numFmtId="0" fontId="1" fillId="0" borderId="35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19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0" fontId="7" fillId="0" borderId="22">
      <alignment horizontal="left" wrapText="1"/>
    </xf>
    <xf numFmtId="0" fontId="7" fillId="0" borderId="26">
      <alignment horizontal="left" wrapText="1"/>
    </xf>
    <xf numFmtId="0" fontId="4" fillId="0" borderId="24"/>
    <xf numFmtId="0" fontId="4" fillId="0" borderId="25"/>
    <xf numFmtId="0" fontId="7" fillId="0" borderId="29">
      <alignment horizontal="left" wrapText="1" indent="1"/>
    </xf>
    <xf numFmtId="49" fontId="7" fillId="0" borderId="33">
      <alignment horizontal="center" wrapText="1"/>
    </xf>
    <xf numFmtId="0" fontId="7" fillId="0" borderId="32">
      <alignment horizontal="left" wrapText="1" indent="1"/>
    </xf>
    <xf numFmtId="0" fontId="7" fillId="0" borderId="22">
      <alignment horizontal="left" wrapText="1" indent="2"/>
    </xf>
    <xf numFmtId="0" fontId="7" fillId="0" borderId="26">
      <alignment horizontal="left" wrapText="1" indent="2"/>
    </xf>
    <xf numFmtId="0" fontId="7" fillId="0" borderId="39">
      <alignment horizontal="left" wrapText="1" indent="2"/>
    </xf>
    <xf numFmtId="49" fontId="7" fillId="0" borderId="33">
      <alignment horizontal="center" shrinkToFit="1"/>
    </xf>
    <xf numFmtId="49" fontId="7" fillId="0" borderId="30">
      <alignment horizontal="center" shrinkToFit="1"/>
    </xf>
    <xf numFmtId="0" fontId="7" fillId="0" borderId="32">
      <alignment horizontal="left" wrapText="1" indent="2"/>
    </xf>
    <xf numFmtId="0" fontId="11" fillId="0" borderId="40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10" fillId="0" borderId="8"/>
    <xf numFmtId="49" fontId="12" fillId="0" borderId="42">
      <alignment horizontal="left" vertical="center" wrapText="1"/>
    </xf>
    <xf numFmtId="49" fontId="1" fillId="0" borderId="27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3">
      <alignment horizontal="center" vertical="center" wrapText="1"/>
    </xf>
    <xf numFmtId="0" fontId="7" fillId="0" borderId="24"/>
    <xf numFmtId="4" fontId="7" fillId="0" borderId="24">
      <alignment horizontal="right"/>
    </xf>
    <xf numFmtId="4" fontId="7" fillId="0" borderId="25">
      <alignment horizontal="right"/>
    </xf>
    <xf numFmtId="49" fontId="7" fillId="0" borderId="39">
      <alignment horizontal="left" vertical="center" wrapText="1" indent="3"/>
    </xf>
    <xf numFmtId="49" fontId="7" fillId="0" borderId="33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27">
      <alignment horizontal="center" vertical="center" wrapText="1"/>
    </xf>
    <xf numFmtId="49" fontId="7" fillId="0" borderId="44">
      <alignment horizontal="left" vertical="center" wrapText="1" indent="3"/>
    </xf>
    <xf numFmtId="0" fontId="12" fillId="0" borderId="41">
      <alignment horizontal="left" vertical="center" wrapText="1"/>
    </xf>
    <xf numFmtId="49" fontId="7" fillId="0" borderId="45">
      <alignment horizontal="center" vertical="center" wrapText="1"/>
    </xf>
    <xf numFmtId="4" fontId="7" fillId="0" borderId="4">
      <alignment horizontal="right"/>
    </xf>
    <xf numFmtId="4" fontId="7" fillId="0" borderId="46">
      <alignment horizontal="right"/>
    </xf>
    <xf numFmtId="0" fontId="11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1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1" fillId="0" borderId="18">
      <alignment horizontal="center" vertical="center" wrapText="1"/>
    </xf>
    <xf numFmtId="0" fontId="7" fillId="0" borderId="25"/>
    <xf numFmtId="0" fontId="11" fillId="0" borderId="13">
      <alignment horizontal="center" vertical="center" textRotation="90"/>
    </xf>
    <xf numFmtId="0" fontId="11" fillId="0" borderId="2">
      <alignment horizontal="center" vertical="center" textRotation="90"/>
    </xf>
    <xf numFmtId="0" fontId="11" fillId="0" borderId="40">
      <alignment horizontal="center" vertical="center" textRotation="90"/>
    </xf>
    <xf numFmtId="49" fontId="12" fillId="0" borderId="41">
      <alignment horizontal="left" vertical="center" wrapText="1"/>
    </xf>
    <xf numFmtId="0" fontId="11" fillId="0" borderId="16">
      <alignment horizontal="center" vertical="center" textRotation="90"/>
    </xf>
    <xf numFmtId="0" fontId="1" fillId="0" borderId="18">
      <alignment horizontal="center" vertical="center"/>
    </xf>
    <xf numFmtId="0" fontId="7" fillId="0" borderId="42">
      <alignment horizontal="left" vertical="center" wrapText="1"/>
    </xf>
    <xf numFmtId="0" fontId="7" fillId="0" borderId="23">
      <alignment horizontal="center" vertical="center"/>
    </xf>
    <xf numFmtId="0" fontId="7" fillId="0" borderId="33">
      <alignment horizontal="center" vertical="center"/>
    </xf>
    <xf numFmtId="0" fontId="7" fillId="0" borderId="27">
      <alignment horizontal="center" vertical="center"/>
    </xf>
    <xf numFmtId="0" fontId="7" fillId="0" borderId="44">
      <alignment horizontal="left" vertical="center" wrapText="1"/>
    </xf>
    <xf numFmtId="0" fontId="1" fillId="0" borderId="27">
      <alignment horizontal="center" vertical="center"/>
    </xf>
    <xf numFmtId="0" fontId="7" fillId="0" borderId="45">
      <alignment horizontal="center" vertical="center"/>
    </xf>
    <xf numFmtId="49" fontId="1" fillId="0" borderId="18">
      <alignment horizontal="center" vertical="center"/>
    </xf>
    <xf numFmtId="49" fontId="7" fillId="0" borderId="42">
      <alignment horizontal="left" vertical="center" wrapText="1"/>
    </xf>
    <xf numFmtId="49" fontId="7" fillId="0" borderId="23">
      <alignment horizontal="center" vertical="center"/>
    </xf>
    <xf numFmtId="49" fontId="7" fillId="0" borderId="33">
      <alignment horizontal="center" vertical="center"/>
    </xf>
    <xf numFmtId="49" fontId="7" fillId="0" borderId="27">
      <alignment horizontal="center" vertical="center"/>
    </xf>
    <xf numFmtId="49" fontId="7" fillId="0" borderId="44">
      <alignment horizontal="left" vertical="center" wrapText="1"/>
    </xf>
    <xf numFmtId="49" fontId="7" fillId="0" borderId="45">
      <alignment horizontal="center" vertical="center"/>
    </xf>
    <xf numFmtId="49" fontId="7" fillId="0" borderId="2">
      <alignment horizontal="center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3" fillId="0" borderId="2">
      <alignment wrapText="1"/>
    </xf>
    <xf numFmtId="0" fontId="13" fillId="0" borderId="16">
      <alignment wrapText="1"/>
    </xf>
    <xf numFmtId="0" fontId="13" fillId="0" borderId="13">
      <alignment wrapText="1"/>
    </xf>
    <xf numFmtId="0" fontId="7" fillId="0" borderId="13"/>
    <xf numFmtId="0" fontId="15" fillId="0" borderId="0"/>
    <xf numFmtId="0" fontId="15" fillId="0" borderId="0"/>
    <xf numFmtId="0" fontId="15" fillId="0" borderId="0"/>
    <xf numFmtId="0" fontId="5" fillId="0" borderId="1"/>
    <xf numFmtId="0" fontId="5" fillId="0" borderId="1"/>
    <xf numFmtId="0" fontId="14" fillId="3" borderId="1"/>
    <xf numFmtId="0" fontId="14" fillId="0" borderId="1"/>
    <xf numFmtId="0" fontId="15" fillId="0" borderId="1"/>
    <xf numFmtId="0" fontId="7" fillId="2" borderId="1"/>
    <xf numFmtId="0" fontId="7" fillId="0" borderId="15"/>
    <xf numFmtId="0" fontId="4" fillId="0" borderId="8"/>
    <xf numFmtId="4" fontId="7" fillId="0" borderId="16">
      <alignment horizontal="right" shrinkToFit="1"/>
    </xf>
    <xf numFmtId="49" fontId="7" fillId="0" borderId="16">
      <alignment horizontal="center"/>
    </xf>
    <xf numFmtId="49" fontId="7" fillId="0" borderId="24">
      <alignment horizontal="center"/>
    </xf>
    <xf numFmtId="49" fontId="7" fillId="0" borderId="19">
      <alignment horizontal="center"/>
    </xf>
    <xf numFmtId="0" fontId="4" fillId="0" borderId="5"/>
    <xf numFmtId="49" fontId="7" fillId="0" borderId="4">
      <alignment horizontal="center" vertical="center" wrapText="1"/>
    </xf>
    <xf numFmtId="49" fontId="7" fillId="0" borderId="1"/>
    <xf numFmtId="0" fontId="5" fillId="0" borderId="1"/>
    <xf numFmtId="49" fontId="7" fillId="0" borderId="14">
      <alignment horizontal="center"/>
    </xf>
    <xf numFmtId="0" fontId="7" fillId="0" borderId="6">
      <alignment horizontal="right"/>
    </xf>
    <xf numFmtId="0" fontId="7" fillId="0" borderId="9">
      <alignment horizontal="center"/>
    </xf>
    <xf numFmtId="49" fontId="7" fillId="0" borderId="13"/>
    <xf numFmtId="49" fontId="7" fillId="0" borderId="9">
      <alignment horizontal="center"/>
    </xf>
    <xf numFmtId="0" fontId="7" fillId="0" borderId="12">
      <alignment wrapText="1"/>
    </xf>
    <xf numFmtId="49" fontId="7" fillId="0" borderId="11">
      <alignment horizontal="center"/>
    </xf>
    <xf numFmtId="0" fontId="7" fillId="0" borderId="2">
      <alignment wrapText="1"/>
    </xf>
    <xf numFmtId="0" fontId="7" fillId="0" borderId="10">
      <alignment horizontal="center"/>
    </xf>
    <xf numFmtId="164" fontId="7" fillId="0" borderId="9">
      <alignment horizontal="center"/>
    </xf>
    <xf numFmtId="0" fontId="7" fillId="0" borderId="1">
      <alignment horizontal="center"/>
    </xf>
    <xf numFmtId="49" fontId="4" fillId="0" borderId="7">
      <alignment horizontal="center"/>
    </xf>
    <xf numFmtId="49" fontId="9" fillId="0" borderId="6">
      <alignment horizontal="right"/>
    </xf>
    <xf numFmtId="0" fontId="7" fillId="0" borderId="4">
      <alignment horizontal="center"/>
    </xf>
    <xf numFmtId="0" fontId="3" fillId="0" borderId="3"/>
    <xf numFmtId="0" fontId="2" fillId="0" borderId="1">
      <alignment horizontal="center" wrapText="1"/>
    </xf>
    <xf numFmtId="0" fontId="3" fillId="0" borderId="1"/>
  </cellStyleXfs>
  <cellXfs count="84">
    <xf numFmtId="0" fontId="0" fillId="0" borderId="0" xfId="0"/>
    <xf numFmtId="0" fontId="17" fillId="4" borderId="1" xfId="175" applyFont="1" applyFill="1" applyProtection="1">
      <protection locked="0"/>
    </xf>
    <xf numFmtId="4" fontId="16" fillId="4" borderId="1" xfId="7" applyNumberFormat="1" applyFont="1" applyFill="1" applyAlignment="1" applyProtection="1">
      <alignment horizontal="right"/>
    </xf>
    <xf numFmtId="0" fontId="18" fillId="4" borderId="47" xfId="0" applyFont="1" applyFill="1" applyBorder="1" applyAlignment="1" applyProtection="1">
      <alignment horizontal="center" vertical="center" wrapText="1"/>
      <protection locked="0"/>
    </xf>
    <xf numFmtId="4" fontId="18" fillId="4" borderId="47" xfId="0" applyNumberFormat="1" applyFont="1" applyFill="1" applyBorder="1" applyAlignment="1" applyProtection="1">
      <alignment horizontal="center" vertical="center" wrapText="1"/>
      <protection locked="0"/>
    </xf>
    <xf numFmtId="49" fontId="16" fillId="4" borderId="47" xfId="36" applyNumberFormat="1" applyFont="1" applyFill="1" applyBorder="1" applyProtection="1">
      <alignment horizontal="center" vertical="center" wrapText="1"/>
    </xf>
    <xf numFmtId="10" fontId="16" fillId="4" borderId="47" xfId="16" applyNumberFormat="1" applyFont="1" applyFill="1" applyBorder="1" applyProtection="1"/>
    <xf numFmtId="10" fontId="20" fillId="4" borderId="47" xfId="16" applyNumberFormat="1" applyFont="1" applyFill="1" applyBorder="1" applyProtection="1"/>
    <xf numFmtId="10" fontId="19" fillId="4" borderId="47" xfId="16" applyNumberFormat="1" applyFont="1" applyFill="1" applyBorder="1" applyProtection="1"/>
    <xf numFmtId="10" fontId="20" fillId="4" borderId="47" xfId="16" applyNumberFormat="1" applyFont="1" applyFill="1" applyBorder="1" applyAlignment="1" applyProtection="1">
      <alignment horizontal="center" vertical="center"/>
    </xf>
    <xf numFmtId="4" fontId="17" fillId="4" borderId="1" xfId="175" applyNumberFormat="1" applyFont="1" applyFill="1" applyProtection="1">
      <protection locked="0"/>
    </xf>
    <xf numFmtId="0" fontId="17" fillId="4" borderId="0" xfId="0" applyFont="1" applyFill="1" applyProtection="1">
      <protection locked="0"/>
    </xf>
    <xf numFmtId="0" fontId="17" fillId="4" borderId="1" xfId="175" applyFont="1" applyFill="1" applyAlignment="1" applyProtection="1">
      <protection locked="0"/>
    </xf>
    <xf numFmtId="49" fontId="16" fillId="4" borderId="47" xfId="36" applyFont="1" applyFill="1" applyBorder="1" applyAlignment="1" applyProtection="1">
      <alignment horizontal="center" vertical="center" wrapText="1"/>
      <protection locked="0"/>
    </xf>
    <xf numFmtId="0" fontId="18" fillId="4" borderId="0" xfId="0" applyFont="1" applyFill="1" applyAlignment="1">
      <alignment vertical="center"/>
    </xf>
    <xf numFmtId="4" fontId="19" fillId="4" borderId="47" xfId="49" applyNumberFormat="1" applyFont="1" applyFill="1" applyBorder="1" applyAlignment="1" applyProtection="1">
      <alignment vertical="center" wrapText="1"/>
    </xf>
    <xf numFmtId="10" fontId="19" fillId="4" borderId="47" xfId="16" applyNumberFormat="1" applyFont="1" applyFill="1" applyBorder="1" applyAlignment="1" applyProtection="1">
      <alignment vertical="center"/>
    </xf>
    <xf numFmtId="0" fontId="17" fillId="4" borderId="1" xfId="175" applyFont="1" applyFill="1" applyAlignment="1" applyProtection="1">
      <alignment vertical="center"/>
      <protection locked="0"/>
    </xf>
    <xf numFmtId="4" fontId="20" fillId="4" borderId="47" xfId="49" applyNumberFormat="1" applyFont="1" applyFill="1" applyBorder="1" applyAlignment="1" applyProtection="1">
      <alignment vertical="center" wrapText="1"/>
    </xf>
    <xf numFmtId="10" fontId="20" fillId="4" borderId="47" xfId="16" applyNumberFormat="1" applyFont="1" applyFill="1" applyBorder="1" applyAlignment="1" applyProtection="1">
      <alignment vertical="center"/>
    </xf>
    <xf numFmtId="49" fontId="20" fillId="4" borderId="47" xfId="180" applyNumberFormat="1" applyFont="1" applyFill="1" applyBorder="1" applyAlignment="1" applyProtection="1">
      <alignment horizontal="left" vertical="center"/>
    </xf>
    <xf numFmtId="0" fontId="20" fillId="4" borderId="47" xfId="49" applyNumberFormat="1" applyFont="1" applyFill="1" applyBorder="1" applyAlignment="1" applyProtection="1">
      <alignment horizontal="left" vertical="center" wrapText="1"/>
    </xf>
    <xf numFmtId="49" fontId="20" fillId="4" borderId="47" xfId="51" applyFont="1" applyFill="1" applyBorder="1" applyAlignment="1" applyProtection="1">
      <alignment horizontal="left" vertical="center"/>
    </xf>
    <xf numFmtId="49" fontId="16" fillId="4" borderId="47" xfId="180" applyNumberFormat="1" applyFont="1" applyFill="1" applyBorder="1" applyAlignment="1" applyProtection="1">
      <alignment horizontal="left" vertical="center"/>
    </xf>
    <xf numFmtId="0" fontId="16" fillId="4" borderId="47" xfId="49" applyNumberFormat="1" applyFont="1" applyFill="1" applyBorder="1" applyAlignment="1" applyProtection="1">
      <alignment horizontal="left" vertical="center" wrapText="1"/>
    </xf>
    <xf numFmtId="49" fontId="19" fillId="4" borderId="47" xfId="180" applyNumberFormat="1" applyFont="1" applyFill="1" applyBorder="1" applyAlignment="1" applyProtection="1">
      <alignment horizontal="left" vertical="center"/>
    </xf>
    <xf numFmtId="0" fontId="19" fillId="4" borderId="47" xfId="49" applyNumberFormat="1" applyFont="1" applyFill="1" applyBorder="1" applyAlignment="1" applyProtection="1">
      <alignment horizontal="left" vertical="center" wrapText="1"/>
    </xf>
    <xf numFmtId="49" fontId="19" fillId="4" borderId="47" xfId="51" applyFont="1" applyFill="1" applyBorder="1" applyAlignment="1" applyProtection="1">
      <alignment horizontal="left" vertical="center"/>
    </xf>
    <xf numFmtId="4" fontId="20" fillId="4" borderId="47" xfId="179" applyNumberFormat="1" applyFont="1" applyFill="1" applyBorder="1" applyAlignment="1" applyProtection="1">
      <alignment vertical="center" shrinkToFit="1"/>
    </xf>
    <xf numFmtId="4" fontId="16" fillId="4" borderId="47" xfId="179" applyNumberFormat="1" applyFont="1" applyFill="1" applyBorder="1" applyAlignment="1" applyProtection="1">
      <alignment vertical="center" shrinkToFit="1"/>
    </xf>
    <xf numFmtId="10" fontId="16" fillId="4" borderId="47" xfId="16" applyNumberFormat="1" applyFont="1" applyFill="1" applyBorder="1" applyAlignment="1" applyProtection="1">
      <alignment vertical="center"/>
    </xf>
    <xf numFmtId="4" fontId="19" fillId="4" borderId="47" xfId="179" applyNumberFormat="1" applyFont="1" applyFill="1" applyBorder="1" applyAlignment="1" applyProtection="1">
      <alignment vertical="center" shrinkToFit="1"/>
    </xf>
    <xf numFmtId="4" fontId="18" fillId="4" borderId="47" xfId="175" applyNumberFormat="1" applyFont="1" applyFill="1" applyBorder="1" applyAlignment="1" applyProtection="1">
      <alignment vertical="center"/>
      <protection locked="0"/>
    </xf>
    <xf numFmtId="4" fontId="19" fillId="4" borderId="47" xfId="41" applyNumberFormat="1" applyFont="1" applyFill="1" applyBorder="1" applyAlignment="1" applyProtection="1">
      <alignment vertical="center"/>
    </xf>
    <xf numFmtId="4" fontId="16" fillId="4" borderId="47" xfId="49" applyNumberFormat="1" applyFont="1" applyFill="1" applyBorder="1" applyAlignment="1" applyProtection="1">
      <alignment vertical="center" wrapText="1"/>
    </xf>
    <xf numFmtId="4" fontId="20" fillId="4" borderId="47" xfId="41" applyNumberFormat="1" applyFont="1" applyFill="1" applyBorder="1" applyAlignment="1" applyProtection="1">
      <alignment vertical="center"/>
    </xf>
    <xf numFmtId="4" fontId="16" fillId="4" borderId="47" xfId="19" applyNumberFormat="1" applyFont="1" applyFill="1" applyBorder="1" applyAlignment="1" applyProtection="1">
      <alignment vertical="center"/>
    </xf>
    <xf numFmtId="10" fontId="18" fillId="4" borderId="47" xfId="175" applyNumberFormat="1" applyFont="1" applyFill="1" applyBorder="1" applyAlignment="1" applyProtection="1">
      <alignment horizontal="right" vertical="center"/>
      <protection locked="0"/>
    </xf>
    <xf numFmtId="10" fontId="21" fillId="4" borderId="47" xfId="175" applyNumberFormat="1" applyFont="1" applyFill="1" applyBorder="1" applyAlignment="1" applyProtection="1">
      <alignment horizontal="right" vertical="center"/>
      <protection locked="0"/>
    </xf>
    <xf numFmtId="10" fontId="17" fillId="4" borderId="47" xfId="175" applyNumberFormat="1" applyFont="1" applyFill="1" applyBorder="1" applyAlignment="1" applyProtection="1">
      <alignment horizontal="right" vertical="center"/>
      <protection locked="0"/>
    </xf>
    <xf numFmtId="10" fontId="19" fillId="4" borderId="47" xfId="186" applyNumberFormat="1" applyFont="1" applyFill="1" applyBorder="1" applyAlignment="1" applyProtection="1">
      <alignment horizontal="right" vertical="center"/>
    </xf>
    <xf numFmtId="10" fontId="16" fillId="4" borderId="47" xfId="186" applyNumberFormat="1" applyFont="1" applyFill="1" applyBorder="1" applyAlignment="1" applyProtection="1">
      <alignment horizontal="right" vertical="center"/>
    </xf>
    <xf numFmtId="4" fontId="20" fillId="4" borderId="47" xfId="49" applyNumberFormat="1" applyFont="1" applyFill="1" applyBorder="1" applyAlignment="1" applyProtection="1">
      <alignment wrapText="1"/>
    </xf>
    <xf numFmtId="4" fontId="19" fillId="4" borderId="47" xfId="49" applyNumberFormat="1" applyFont="1" applyFill="1" applyBorder="1" applyAlignment="1" applyProtection="1">
      <alignment wrapText="1"/>
    </xf>
    <xf numFmtId="4" fontId="19" fillId="4" borderId="47" xfId="179" applyNumberFormat="1" applyFont="1" applyFill="1" applyBorder="1" applyProtection="1">
      <alignment horizontal="right" shrinkToFit="1"/>
    </xf>
    <xf numFmtId="10" fontId="18" fillId="4" borderId="47" xfId="175" applyNumberFormat="1" applyFont="1" applyFill="1" applyBorder="1" applyAlignment="1" applyProtection="1">
      <alignment horizontal="right"/>
      <protection locked="0"/>
    </xf>
    <xf numFmtId="10" fontId="19" fillId="0" borderId="47" xfId="16" applyNumberFormat="1" applyFont="1" applyFill="1" applyBorder="1" applyProtection="1"/>
    <xf numFmtId="4" fontId="18" fillId="4" borderId="47" xfId="19" applyNumberFormat="1" applyFont="1" applyFill="1" applyBorder="1" applyAlignment="1" applyProtection="1">
      <alignment vertical="center"/>
    </xf>
    <xf numFmtId="0" fontId="22" fillId="4" borderId="1" xfId="175" applyFont="1" applyFill="1" applyAlignment="1" applyProtection="1">
      <protection locked="0"/>
    </xf>
    <xf numFmtId="0" fontId="23" fillId="0" borderId="0" xfId="0" applyFont="1"/>
    <xf numFmtId="49" fontId="16" fillId="0" borderId="47" xfId="180" applyNumberFormat="1" applyFont="1" applyFill="1" applyBorder="1" applyProtection="1">
      <alignment horizontal="center"/>
    </xf>
    <xf numFmtId="0" fontId="16" fillId="0" borderId="47" xfId="49" applyNumberFormat="1" applyFont="1" applyFill="1" applyBorder="1" applyAlignment="1" applyProtection="1">
      <alignment wrapText="1"/>
    </xf>
    <xf numFmtId="4" fontId="16" fillId="0" borderId="47" xfId="179" applyNumberFormat="1" applyFont="1" applyFill="1" applyBorder="1" applyProtection="1">
      <alignment horizontal="right" shrinkToFit="1"/>
    </xf>
    <xf numFmtId="4" fontId="16" fillId="4" borderId="47" xfId="179" applyNumberFormat="1" applyFont="1" applyFill="1" applyBorder="1" applyProtection="1">
      <alignment horizontal="right" shrinkToFit="1"/>
    </xf>
    <xf numFmtId="49" fontId="20" fillId="0" borderId="47" xfId="180" applyNumberFormat="1" applyFont="1" applyFill="1" applyBorder="1" applyProtection="1">
      <alignment horizontal="center"/>
    </xf>
    <xf numFmtId="0" fontId="20" fillId="0" borderId="47" xfId="49" applyNumberFormat="1" applyFont="1" applyFill="1" applyBorder="1" applyAlignment="1" applyProtection="1">
      <alignment wrapText="1"/>
    </xf>
    <xf numFmtId="4" fontId="20" fillId="0" borderId="47" xfId="49" applyNumberFormat="1" applyFont="1" applyFill="1" applyBorder="1" applyAlignment="1" applyProtection="1">
      <alignment wrapText="1"/>
    </xf>
    <xf numFmtId="49" fontId="19" fillId="0" borderId="47" xfId="180" applyNumberFormat="1" applyFont="1" applyFill="1" applyBorder="1" applyProtection="1">
      <alignment horizontal="center"/>
    </xf>
    <xf numFmtId="0" fontId="19" fillId="0" borderId="47" xfId="49" applyNumberFormat="1" applyFont="1" applyFill="1" applyBorder="1" applyAlignment="1" applyProtection="1">
      <alignment wrapText="1"/>
    </xf>
    <xf numFmtId="4" fontId="19" fillId="0" borderId="47" xfId="49" applyNumberFormat="1" applyFont="1" applyFill="1" applyBorder="1" applyAlignment="1" applyProtection="1">
      <alignment wrapText="1"/>
    </xf>
    <xf numFmtId="4" fontId="19" fillId="0" borderId="47" xfId="179" applyNumberFormat="1" applyFont="1" applyFill="1" applyBorder="1" applyProtection="1">
      <alignment horizontal="right" shrinkToFit="1"/>
    </xf>
    <xf numFmtId="4" fontId="20" fillId="0" borderId="47" xfId="179" applyNumberFormat="1" applyFont="1" applyFill="1" applyBorder="1" applyProtection="1">
      <alignment horizontal="right" shrinkToFit="1"/>
    </xf>
    <xf numFmtId="4" fontId="20" fillId="4" borderId="47" xfId="179" applyNumberFormat="1" applyFont="1" applyFill="1" applyBorder="1" applyProtection="1">
      <alignment horizontal="right" shrinkToFit="1"/>
    </xf>
    <xf numFmtId="49" fontId="17" fillId="0" borderId="47" xfId="180" applyNumberFormat="1" applyFont="1" applyFill="1" applyBorder="1" applyProtection="1">
      <alignment horizontal="center"/>
    </xf>
    <xf numFmtId="0" fontId="17" fillId="0" borderId="47" xfId="49" applyNumberFormat="1" applyFont="1" applyFill="1" applyBorder="1" applyAlignment="1" applyProtection="1">
      <alignment wrapText="1"/>
    </xf>
    <xf numFmtId="49" fontId="19" fillId="0" borderId="47" xfId="51" applyFont="1" applyFill="1" applyBorder="1" applyProtection="1">
      <alignment horizontal="center"/>
    </xf>
    <xf numFmtId="10" fontId="20" fillId="0" borderId="47" xfId="16" applyNumberFormat="1" applyFont="1" applyFill="1" applyBorder="1" applyProtection="1"/>
    <xf numFmtId="10" fontId="18" fillId="0" borderId="47" xfId="175" applyNumberFormat="1" applyFont="1" applyFill="1" applyBorder="1" applyAlignment="1" applyProtection="1">
      <alignment horizontal="right"/>
      <protection locked="0"/>
    </xf>
    <xf numFmtId="49" fontId="19" fillId="0" borderId="47" xfId="180" applyNumberFormat="1" applyFont="1" applyFill="1" applyBorder="1" applyAlignment="1" applyProtection="1">
      <alignment horizontal="center" vertical="center"/>
    </xf>
    <xf numFmtId="10" fontId="19" fillId="0" borderId="47" xfId="16" applyNumberFormat="1" applyFont="1" applyFill="1" applyBorder="1" applyAlignment="1" applyProtection="1">
      <alignment horizontal="right"/>
    </xf>
    <xf numFmtId="10" fontId="19" fillId="4" borderId="47" xfId="16" applyNumberFormat="1" applyFont="1" applyFill="1" applyBorder="1" applyAlignment="1" applyProtection="1">
      <alignment horizontal="center" vertical="center"/>
    </xf>
    <xf numFmtId="10" fontId="18" fillId="0" borderId="47" xfId="175" applyNumberFormat="1" applyFont="1" applyFill="1" applyBorder="1" applyAlignment="1" applyProtection="1">
      <alignment horizontal="right" vertical="center"/>
      <protection locked="0"/>
    </xf>
    <xf numFmtId="10" fontId="19" fillId="0" borderId="47" xfId="16" applyNumberFormat="1" applyFont="1" applyFill="1" applyBorder="1" applyAlignment="1" applyProtection="1">
      <alignment horizontal="center"/>
    </xf>
    <xf numFmtId="0" fontId="17" fillId="4" borderId="1" xfId="175" applyFont="1" applyFill="1" applyAlignment="1" applyProtection="1">
      <alignment horizontal="right"/>
      <protection locked="0"/>
    </xf>
    <xf numFmtId="49" fontId="16" fillId="4" borderId="47" xfId="36" applyNumberFormat="1" applyFont="1" applyFill="1" applyBorder="1" applyAlignment="1" applyProtection="1">
      <alignment horizontal="right" vertical="center" wrapText="1"/>
    </xf>
    <xf numFmtId="4" fontId="20" fillId="4" borderId="47" xfId="186" applyNumberFormat="1" applyFont="1" applyFill="1" applyBorder="1" applyAlignment="1" applyProtection="1">
      <alignment horizontal="right" vertical="center"/>
    </xf>
    <xf numFmtId="4" fontId="19" fillId="4" borderId="47" xfId="186" applyNumberFormat="1" applyFont="1" applyFill="1" applyBorder="1" applyAlignment="1" applyProtection="1">
      <alignment horizontal="right" vertical="center"/>
    </xf>
    <xf numFmtId="0" fontId="19" fillId="4" borderId="24" xfId="184" applyNumberFormat="1" applyFont="1" applyFill="1" applyBorder="1" applyAlignment="1" applyProtection="1">
      <alignment horizontal="left" vertical="top" wrapText="1"/>
    </xf>
    <xf numFmtId="0" fontId="19" fillId="4" borderId="4" xfId="184" applyNumberFormat="1" applyFont="1" applyFill="1" applyAlignment="1" applyProtection="1">
      <alignment horizontal="left" vertical="top" wrapText="1"/>
    </xf>
    <xf numFmtId="0" fontId="19" fillId="0" borderId="47" xfId="49" applyNumberFormat="1" applyFont="1" applyBorder="1" applyAlignment="1" applyProtection="1">
      <alignment vertical="center" wrapText="1"/>
    </xf>
    <xf numFmtId="4" fontId="22" fillId="4" borderId="1" xfId="175" applyNumberFormat="1" applyFont="1" applyFill="1" applyProtection="1">
      <protection locked="0"/>
    </xf>
    <xf numFmtId="0" fontId="16" fillId="4" borderId="1" xfId="5" applyNumberFormat="1" applyFont="1" applyFill="1" applyAlignment="1" applyProtection="1">
      <alignment horizontal="center" wrapText="1"/>
    </xf>
    <xf numFmtId="0" fontId="16" fillId="4" borderId="47" xfId="19" applyNumberFormat="1" applyFont="1" applyFill="1" applyBorder="1" applyAlignment="1" applyProtection="1">
      <alignment horizontal="left" vertical="center" wrapText="1"/>
    </xf>
    <xf numFmtId="0" fontId="18" fillId="4" borderId="47" xfId="0" applyFont="1" applyFill="1" applyBorder="1" applyAlignment="1">
      <alignment horizontal="left" vertical="center" wrapText="1"/>
    </xf>
  </cellXfs>
  <cellStyles count="204">
    <cellStyle name="br" xfId="170"/>
    <cellStyle name="col" xfId="169"/>
    <cellStyle name="style0" xfId="171"/>
    <cellStyle name="td" xfId="172"/>
    <cellStyle name="tr" xfId="168"/>
    <cellStyle name="xl100" xfId="81"/>
    <cellStyle name="xl101" xfId="68"/>
    <cellStyle name="xl102" xfId="82"/>
    <cellStyle name="xl103" xfId="74"/>
    <cellStyle name="xl104" xfId="84"/>
    <cellStyle name="xl105" xfId="62"/>
    <cellStyle name="xl106" xfId="63"/>
    <cellStyle name="xl107" xfId="87"/>
    <cellStyle name="xl108" xfId="89"/>
    <cellStyle name="xl109" xfId="93"/>
    <cellStyle name="xl110" xfId="96"/>
    <cellStyle name="xl111" xfId="98"/>
    <cellStyle name="xl112" xfId="85"/>
    <cellStyle name="xl113" xfId="88"/>
    <cellStyle name="xl114" xfId="94"/>
    <cellStyle name="xl115" xfId="99"/>
    <cellStyle name="xl116" xfId="86"/>
    <cellStyle name="xl117" xfId="100"/>
    <cellStyle name="xl118" xfId="90"/>
    <cellStyle name="xl119" xfId="95"/>
    <cellStyle name="xl120" xfId="97"/>
    <cellStyle name="xl121" xfId="101"/>
    <cellStyle name="xl122" xfId="91"/>
    <cellStyle name="xl123" xfId="92"/>
    <cellStyle name="xl124" xfId="102"/>
    <cellStyle name="xl125" xfId="125"/>
    <cellStyle name="xl126" xfId="129"/>
    <cellStyle name="xl127" xfId="133"/>
    <cellStyle name="xl128" xfId="139"/>
    <cellStyle name="xl129" xfId="140"/>
    <cellStyle name="xl130" xfId="141"/>
    <cellStyle name="xl131" xfId="143"/>
    <cellStyle name="xl132" xfId="164"/>
    <cellStyle name="xl133" xfId="166"/>
    <cellStyle name="xl134" xfId="103"/>
    <cellStyle name="xl135" xfId="106"/>
    <cellStyle name="xl136" xfId="109"/>
    <cellStyle name="xl137" xfId="111"/>
    <cellStyle name="xl138" xfId="116"/>
    <cellStyle name="xl139" xfId="118"/>
    <cellStyle name="xl140" xfId="120"/>
    <cellStyle name="xl141" xfId="121"/>
    <cellStyle name="xl142" xfId="126"/>
    <cellStyle name="xl143" xfId="130"/>
    <cellStyle name="xl144" xfId="134"/>
    <cellStyle name="xl145" xfId="142"/>
    <cellStyle name="xl146" xfId="145"/>
    <cellStyle name="xl147" xfId="149"/>
    <cellStyle name="xl148" xfId="153"/>
    <cellStyle name="xl149" xfId="157"/>
    <cellStyle name="xl150" xfId="107"/>
    <cellStyle name="xl151" xfId="110"/>
    <cellStyle name="xl152" xfId="112"/>
    <cellStyle name="xl153" xfId="117"/>
    <cellStyle name="xl154" xfId="119"/>
    <cellStyle name="xl155" xfId="122"/>
    <cellStyle name="xl156" xfId="127"/>
    <cellStyle name="xl157" xfId="131"/>
    <cellStyle name="xl158" xfId="135"/>
    <cellStyle name="xl159" xfId="137"/>
    <cellStyle name="xl160" xfId="144"/>
    <cellStyle name="xl161" xfId="146"/>
    <cellStyle name="xl162" xfId="147"/>
    <cellStyle name="xl163" xfId="148"/>
    <cellStyle name="xl164" xfId="150"/>
    <cellStyle name="xl165" xfId="151"/>
    <cellStyle name="xl166" xfId="152"/>
    <cellStyle name="xl167" xfId="154"/>
    <cellStyle name="xl168" xfId="155"/>
    <cellStyle name="xl169" xfId="156"/>
    <cellStyle name="xl170" xfId="158"/>
    <cellStyle name="xl171" xfId="105"/>
    <cellStyle name="xl172" xfId="113"/>
    <cellStyle name="xl173" xfId="123"/>
    <cellStyle name="xl174" xfId="128"/>
    <cellStyle name="xl175" xfId="132"/>
    <cellStyle name="xl176" xfId="136"/>
    <cellStyle name="xl177" xfId="159"/>
    <cellStyle name="xl178" xfId="162"/>
    <cellStyle name="xl179" xfId="167"/>
    <cellStyle name="xl180" xfId="160"/>
    <cellStyle name="xl181" xfId="163"/>
    <cellStyle name="xl182" xfId="161"/>
    <cellStyle name="xl183" xfId="114"/>
    <cellStyle name="xl184" xfId="104"/>
    <cellStyle name="xl185" xfId="115"/>
    <cellStyle name="xl186" xfId="124"/>
    <cellStyle name="xl187" xfId="138"/>
    <cellStyle name="xl188" xfId="165"/>
    <cellStyle name="xl189" xfId="108"/>
    <cellStyle name="xl21" xfId="173"/>
    <cellStyle name="xl22" xfId="1"/>
    <cellStyle name="xl23" xfId="8"/>
    <cellStyle name="xl24" xfId="12"/>
    <cellStyle name="xl25" xfId="19"/>
    <cellStyle name="xl26" xfId="34"/>
    <cellStyle name="xl26 2" xfId="186"/>
    <cellStyle name="xl27" xfId="5"/>
    <cellStyle name="xl28" xfId="36"/>
    <cellStyle name="xl29" xfId="38"/>
    <cellStyle name="xl30" xfId="44"/>
    <cellStyle name="xl31" xfId="49"/>
    <cellStyle name="xl32" xfId="7"/>
    <cellStyle name="xl33" xfId="13"/>
    <cellStyle name="xl34" xfId="30"/>
    <cellStyle name="xl35" xfId="39"/>
    <cellStyle name="xl36" xfId="45"/>
    <cellStyle name="xl37" xfId="50"/>
    <cellStyle name="xl38" xfId="174"/>
    <cellStyle name="xl38 2" xfId="177"/>
    <cellStyle name="xl39" xfId="53"/>
    <cellStyle name="xl39 2" xfId="190"/>
    <cellStyle name="xl40" xfId="31"/>
    <cellStyle name="xl40 2" xfId="185"/>
    <cellStyle name="xl41" xfId="23"/>
    <cellStyle name="xl41 2" xfId="182"/>
    <cellStyle name="xl42" xfId="40"/>
    <cellStyle name="xl42 2" xfId="181"/>
    <cellStyle name="xl43" xfId="46"/>
    <cellStyle name="xl43 2" xfId="180"/>
    <cellStyle name="xl44" xfId="51"/>
    <cellStyle name="xl44 2" xfId="184"/>
    <cellStyle name="xl45" xfId="37"/>
    <cellStyle name="xl45 2" xfId="179"/>
    <cellStyle name="xl46" xfId="41"/>
    <cellStyle name="xl46 2" xfId="176"/>
    <cellStyle name="xl47" xfId="54"/>
    <cellStyle name="xl47 2" xfId="202"/>
    <cellStyle name="xl48" xfId="56"/>
    <cellStyle name="xl48 2" xfId="197"/>
    <cellStyle name="xl49" xfId="2"/>
    <cellStyle name="xl49 2" xfId="194"/>
    <cellStyle name="xl50" xfId="20"/>
    <cellStyle name="xl50 2" xfId="192"/>
    <cellStyle name="xl51" xfId="26"/>
    <cellStyle name="xl51 2" xfId="201"/>
    <cellStyle name="xl52" xfId="28"/>
    <cellStyle name="xl52 2" xfId="199"/>
    <cellStyle name="xl53" xfId="9"/>
    <cellStyle name="xl53 2" xfId="188"/>
    <cellStyle name="xl54" xfId="14"/>
    <cellStyle name="xl55" xfId="21"/>
    <cellStyle name="xl56" xfId="3"/>
    <cellStyle name="xl56 2" xfId="200"/>
    <cellStyle name="xl57" xfId="35"/>
    <cellStyle name="xl57 2" xfId="198"/>
    <cellStyle name="xl58" xfId="10"/>
    <cellStyle name="xl58 2" xfId="196"/>
    <cellStyle name="xl59" xfId="15"/>
    <cellStyle name="xl59 2" xfId="195"/>
    <cellStyle name="xl60" xfId="22"/>
    <cellStyle name="xl60 2" xfId="193"/>
    <cellStyle name="xl61" xfId="25"/>
    <cellStyle name="xl61 2" xfId="191"/>
    <cellStyle name="xl62" xfId="27"/>
    <cellStyle name="xl62 2" xfId="189"/>
    <cellStyle name="xl63" xfId="29"/>
    <cellStyle name="xl63 2" xfId="187"/>
    <cellStyle name="xl64" xfId="32"/>
    <cellStyle name="xl64 2" xfId="203"/>
    <cellStyle name="xl65" xfId="33"/>
    <cellStyle name="xl65 2" xfId="183"/>
    <cellStyle name="xl66" xfId="4"/>
    <cellStyle name="xl66 2" xfId="178"/>
    <cellStyle name="xl67" xfId="11"/>
    <cellStyle name="xl68" xfId="16"/>
    <cellStyle name="xl69" xfId="42"/>
    <cellStyle name="xl70" xfId="47"/>
    <cellStyle name="xl71" xfId="43"/>
    <cellStyle name="xl72" xfId="48"/>
    <cellStyle name="xl73" xfId="52"/>
    <cellStyle name="xl74" xfId="55"/>
    <cellStyle name="xl75" xfId="6"/>
    <cellStyle name="xl76" xfId="17"/>
    <cellStyle name="xl77" xfId="24"/>
    <cellStyle name="xl78" xfId="18"/>
    <cellStyle name="xl79" xfId="57"/>
    <cellStyle name="xl80" xfId="60"/>
    <cellStyle name="xl81" xfId="64"/>
    <cellStyle name="xl82" xfId="75"/>
    <cellStyle name="xl83" xfId="77"/>
    <cellStyle name="xl84" xfId="71"/>
    <cellStyle name="xl85" xfId="58"/>
    <cellStyle name="xl86" xfId="69"/>
    <cellStyle name="xl87" xfId="76"/>
    <cellStyle name="xl88" xfId="78"/>
    <cellStyle name="xl89" xfId="72"/>
    <cellStyle name="xl90" xfId="83"/>
    <cellStyle name="xl91" xfId="59"/>
    <cellStyle name="xl92" xfId="65"/>
    <cellStyle name="xl93" xfId="79"/>
    <cellStyle name="xl94" xfId="73"/>
    <cellStyle name="xl95" xfId="61"/>
    <cellStyle name="xl96" xfId="66"/>
    <cellStyle name="xl97" xfId="80"/>
    <cellStyle name="xl98" xfId="67"/>
    <cellStyle name="xl99" xfId="70"/>
    <cellStyle name="Обычный" xfId="0" builtinId="0"/>
    <cellStyle name="Обычный 2" xfId="17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4"/>
  <sheetViews>
    <sheetView tabSelected="1" view="pageBreakPreview" zoomScaleNormal="100" zoomScaleSheetLayoutView="100" workbookViewId="0">
      <selection activeCell="G5" sqref="G5"/>
    </sheetView>
  </sheetViews>
  <sheetFormatPr defaultRowHeight="18.75" x14ac:dyDescent="0.3"/>
  <cols>
    <col min="1" max="1" width="33.28515625" style="1" customWidth="1"/>
    <col min="2" max="2" width="96.5703125" style="12" customWidth="1"/>
    <col min="3" max="3" width="25.140625" style="12" customWidth="1"/>
    <col min="4" max="5" width="25.140625" style="1" customWidth="1"/>
    <col min="6" max="6" width="17.85546875" style="1" customWidth="1"/>
    <col min="7" max="7" width="25" style="73" customWidth="1"/>
    <col min="8" max="16384" width="9.140625" style="1"/>
  </cols>
  <sheetData>
    <row r="1" spans="1:7" x14ac:dyDescent="0.3">
      <c r="E1" s="49"/>
    </row>
    <row r="2" spans="1:7" s="11" customFormat="1" ht="34.5" customHeight="1" x14ac:dyDescent="0.3">
      <c r="A2" s="81" t="s">
        <v>484</v>
      </c>
      <c r="B2" s="81"/>
      <c r="C2" s="81"/>
      <c r="D2" s="81"/>
      <c r="E2" s="81"/>
      <c r="F2" s="81"/>
      <c r="G2" s="81"/>
    </row>
    <row r="3" spans="1:7" x14ac:dyDescent="0.3">
      <c r="G3" s="2" t="s">
        <v>404</v>
      </c>
    </row>
    <row r="4" spans="1:7" ht="158.25" customHeight="1" x14ac:dyDescent="0.3">
      <c r="A4" s="13" t="s">
        <v>278</v>
      </c>
      <c r="B4" s="13" t="s">
        <v>279</v>
      </c>
      <c r="C4" s="3" t="s">
        <v>558</v>
      </c>
      <c r="D4" s="3" t="s">
        <v>555</v>
      </c>
      <c r="E4" s="3" t="s">
        <v>485</v>
      </c>
      <c r="F4" s="4" t="s">
        <v>400</v>
      </c>
      <c r="G4" s="4" t="s">
        <v>559</v>
      </c>
    </row>
    <row r="5" spans="1:7" x14ac:dyDescent="0.3">
      <c r="A5" s="5" t="s">
        <v>0</v>
      </c>
      <c r="B5" s="5" t="s">
        <v>384</v>
      </c>
      <c r="C5" s="5" t="s">
        <v>383</v>
      </c>
      <c r="D5" s="5" t="s">
        <v>1</v>
      </c>
      <c r="E5" s="5" t="s">
        <v>2</v>
      </c>
      <c r="F5" s="5" t="s">
        <v>382</v>
      </c>
      <c r="G5" s="74" t="s">
        <v>385</v>
      </c>
    </row>
    <row r="6" spans="1:7" x14ac:dyDescent="0.3">
      <c r="A6" s="50" t="s">
        <v>4</v>
      </c>
      <c r="B6" s="51" t="s">
        <v>3</v>
      </c>
      <c r="C6" s="52">
        <f>C7+C18+C28+C36+C44+C51+C64+C91+C98+C107+C122+C125+C184</f>
        <v>3737312254.1300006</v>
      </c>
      <c r="D6" s="53">
        <f>D7+D18+D28+D36+D44+D51+D64+D91+D98+D107+D122+D125+D184</f>
        <v>3959642527.6199999</v>
      </c>
      <c r="E6" s="53">
        <f>E7+E18+E28+E36+E44+E51+E64+E91+E98+E107+E122+E125+E184</f>
        <v>4088716083.4500012</v>
      </c>
      <c r="F6" s="6">
        <f>E6/D6</f>
        <v>1.0325972748624819</v>
      </c>
      <c r="G6" s="45">
        <f>E6/C6</f>
        <v>1.0940258146564217</v>
      </c>
    </row>
    <row r="7" spans="1:7" ht="19.5" x14ac:dyDescent="0.35">
      <c r="A7" s="54" t="s">
        <v>6</v>
      </c>
      <c r="B7" s="55" t="s">
        <v>5</v>
      </c>
      <c r="C7" s="56">
        <f>C8</f>
        <v>2103582813.7</v>
      </c>
      <c r="D7" s="42">
        <f>D8</f>
        <v>2353852200</v>
      </c>
      <c r="E7" s="42">
        <f>E8</f>
        <v>2557606599.2600007</v>
      </c>
      <c r="F7" s="7">
        <f t="shared" ref="F7:F70" si="0">E7/D7</f>
        <v>1.08656210413721</v>
      </c>
      <c r="G7" s="45" t="s">
        <v>540</v>
      </c>
    </row>
    <row r="8" spans="1:7" x14ac:dyDescent="0.3">
      <c r="A8" s="57" t="s">
        <v>7</v>
      </c>
      <c r="B8" s="58" t="s">
        <v>547</v>
      </c>
      <c r="C8" s="59">
        <f t="shared" ref="C8" si="1">C9+C10+C11+C12+C14</f>
        <v>2103582813.7</v>
      </c>
      <c r="D8" s="43">
        <f>SUM(D9:D17)</f>
        <v>2353852200</v>
      </c>
      <c r="E8" s="43">
        <f>SUM(E9:E17)</f>
        <v>2557606599.2600007</v>
      </c>
      <c r="F8" s="8">
        <f t="shared" si="0"/>
        <v>1.08656210413721</v>
      </c>
      <c r="G8" s="45" t="s">
        <v>540</v>
      </c>
    </row>
    <row r="9" spans="1:7" ht="93.75" x14ac:dyDescent="0.3">
      <c r="A9" s="57" t="s">
        <v>8</v>
      </c>
      <c r="B9" s="64" t="s">
        <v>539</v>
      </c>
      <c r="C9" s="60">
        <v>1920404514.25</v>
      </c>
      <c r="D9" s="44">
        <v>2129414482.5999999</v>
      </c>
      <c r="E9" s="44">
        <v>2270772185.0100002</v>
      </c>
      <c r="F9" s="8">
        <f t="shared" si="0"/>
        <v>1.0663833666789959</v>
      </c>
      <c r="G9" s="45">
        <f t="shared" ref="G9:G69" si="2">E9/C9</f>
        <v>1.1824447235778519</v>
      </c>
    </row>
    <row r="10" spans="1:7" ht="112.5" x14ac:dyDescent="0.3">
      <c r="A10" s="57" t="s">
        <v>10</v>
      </c>
      <c r="B10" s="58" t="s">
        <v>9</v>
      </c>
      <c r="C10" s="60">
        <v>16537528.189999999</v>
      </c>
      <c r="D10" s="44">
        <v>10400000</v>
      </c>
      <c r="E10" s="44">
        <v>10241000.83</v>
      </c>
      <c r="F10" s="8">
        <f t="shared" si="0"/>
        <v>0.98471161826923082</v>
      </c>
      <c r="G10" s="45">
        <f t="shared" si="2"/>
        <v>0.61925825385395761</v>
      </c>
    </row>
    <row r="11" spans="1:7" ht="56.25" x14ac:dyDescent="0.3">
      <c r="A11" s="57" t="s">
        <v>12</v>
      </c>
      <c r="B11" s="58" t="s">
        <v>11</v>
      </c>
      <c r="C11" s="60">
        <v>24898677.98</v>
      </c>
      <c r="D11" s="44">
        <v>21295000</v>
      </c>
      <c r="E11" s="44">
        <v>21232274.030000001</v>
      </c>
      <c r="F11" s="8">
        <f t="shared" si="0"/>
        <v>0.99705442733035932</v>
      </c>
      <c r="G11" s="45">
        <f t="shared" si="2"/>
        <v>0.85274704331912488</v>
      </c>
    </row>
    <row r="12" spans="1:7" ht="93.75" x14ac:dyDescent="0.3">
      <c r="A12" s="57" t="s">
        <v>13</v>
      </c>
      <c r="B12" s="58" t="s">
        <v>381</v>
      </c>
      <c r="C12" s="60">
        <v>7875287.29</v>
      </c>
      <c r="D12" s="44">
        <v>10970000</v>
      </c>
      <c r="E12" s="44">
        <v>14035706.609999999</v>
      </c>
      <c r="F12" s="8">
        <f t="shared" si="0"/>
        <v>1.2794627721057428</v>
      </c>
      <c r="G12" s="45">
        <f t="shared" si="2"/>
        <v>1.7822469318449461</v>
      </c>
    </row>
    <row r="13" spans="1:7" ht="112.5" x14ac:dyDescent="0.3">
      <c r="A13" s="57" t="s">
        <v>519</v>
      </c>
      <c r="B13" s="58" t="s">
        <v>520</v>
      </c>
      <c r="C13" s="60">
        <v>0</v>
      </c>
      <c r="D13" s="44">
        <v>110500</v>
      </c>
      <c r="E13" s="44">
        <v>110500</v>
      </c>
      <c r="F13" s="8">
        <f t="shared" si="0"/>
        <v>1</v>
      </c>
      <c r="G13" s="37" t="s">
        <v>411</v>
      </c>
    </row>
    <row r="14" spans="1:7" ht="131.25" x14ac:dyDescent="0.3">
      <c r="A14" s="57" t="s">
        <v>410</v>
      </c>
      <c r="B14" s="58" t="s">
        <v>521</v>
      </c>
      <c r="C14" s="60">
        <v>133866805.98999999</v>
      </c>
      <c r="D14" s="44">
        <v>109885000</v>
      </c>
      <c r="E14" s="44">
        <v>128483334.27</v>
      </c>
      <c r="F14" s="8">
        <f t="shared" si="0"/>
        <v>1.1692527121081129</v>
      </c>
      <c r="G14" s="45">
        <f t="shared" si="2"/>
        <v>0.95978486466314772</v>
      </c>
    </row>
    <row r="15" spans="1:7" ht="112.5" x14ac:dyDescent="0.3">
      <c r="A15" s="57" t="s">
        <v>522</v>
      </c>
      <c r="B15" s="58" t="s">
        <v>523</v>
      </c>
      <c r="C15" s="60">
        <v>0</v>
      </c>
      <c r="D15" s="44">
        <v>49217.4</v>
      </c>
      <c r="E15" s="44">
        <v>49217.4</v>
      </c>
      <c r="F15" s="8">
        <f t="shared" si="0"/>
        <v>1</v>
      </c>
      <c r="G15" s="37" t="s">
        <v>411</v>
      </c>
    </row>
    <row r="16" spans="1:7" ht="56.25" x14ac:dyDescent="0.3">
      <c r="A16" s="57" t="s">
        <v>524</v>
      </c>
      <c r="B16" s="58" t="s">
        <v>525</v>
      </c>
      <c r="C16" s="60">
        <v>0</v>
      </c>
      <c r="D16" s="44">
        <v>39008000</v>
      </c>
      <c r="E16" s="44">
        <v>49080588.82</v>
      </c>
      <c r="F16" s="8">
        <f t="shared" si="0"/>
        <v>1.2582185402994257</v>
      </c>
      <c r="G16" s="37" t="s">
        <v>411</v>
      </c>
    </row>
    <row r="17" spans="1:7" ht="56.25" x14ac:dyDescent="0.3">
      <c r="A17" s="57" t="s">
        <v>526</v>
      </c>
      <c r="B17" s="58" t="s">
        <v>527</v>
      </c>
      <c r="C17" s="60">
        <v>0</v>
      </c>
      <c r="D17" s="44">
        <v>32720000</v>
      </c>
      <c r="E17" s="44">
        <v>63601792.289999999</v>
      </c>
      <c r="F17" s="8">
        <f t="shared" si="0"/>
        <v>1.9438200577628362</v>
      </c>
      <c r="G17" s="37" t="s">
        <v>411</v>
      </c>
    </row>
    <row r="18" spans="1:7" ht="39" x14ac:dyDescent="0.35">
      <c r="A18" s="54" t="s">
        <v>15</v>
      </c>
      <c r="B18" s="55" t="s">
        <v>14</v>
      </c>
      <c r="C18" s="61">
        <f>C19</f>
        <v>37441596.990000002</v>
      </c>
      <c r="D18" s="62">
        <f>D19</f>
        <v>35411000</v>
      </c>
      <c r="E18" s="62">
        <f>E19</f>
        <v>39285646.590000004</v>
      </c>
      <c r="F18" s="7">
        <f t="shared" si="0"/>
        <v>1.1094192931574935</v>
      </c>
      <c r="G18" s="45">
        <f t="shared" si="2"/>
        <v>1.0492513607390335</v>
      </c>
    </row>
    <row r="19" spans="1:7" ht="37.5" x14ac:dyDescent="0.3">
      <c r="A19" s="57" t="s">
        <v>17</v>
      </c>
      <c r="B19" s="58" t="s">
        <v>16</v>
      </c>
      <c r="C19" s="60">
        <f>C20+C22+C24+C26</f>
        <v>37441596.990000002</v>
      </c>
      <c r="D19" s="44">
        <f>D20+D22+D24+D26</f>
        <v>35411000</v>
      </c>
      <c r="E19" s="44">
        <f>E20+E22+E24+E26</f>
        <v>39285646.590000004</v>
      </c>
      <c r="F19" s="8">
        <f t="shared" si="0"/>
        <v>1.1094192931574935</v>
      </c>
      <c r="G19" s="45">
        <f t="shared" si="2"/>
        <v>1.0492513607390335</v>
      </c>
    </row>
    <row r="20" spans="1:7" ht="75" x14ac:dyDescent="0.3">
      <c r="A20" s="57" t="s">
        <v>19</v>
      </c>
      <c r="B20" s="58" t="s">
        <v>18</v>
      </c>
      <c r="C20" s="60">
        <v>18769736.140000001</v>
      </c>
      <c r="D20" s="44">
        <v>17646000</v>
      </c>
      <c r="E20" s="44">
        <v>20356034.91</v>
      </c>
      <c r="F20" s="8">
        <f t="shared" si="0"/>
        <v>1.1535778595715742</v>
      </c>
      <c r="G20" s="45">
        <f t="shared" si="2"/>
        <v>1.084513642502382</v>
      </c>
    </row>
    <row r="21" spans="1:7" ht="112.5" x14ac:dyDescent="0.3">
      <c r="A21" s="57" t="s">
        <v>21</v>
      </c>
      <c r="B21" s="58" t="s">
        <v>20</v>
      </c>
      <c r="C21" s="60">
        <v>18769736.140000001</v>
      </c>
      <c r="D21" s="44">
        <v>17646000</v>
      </c>
      <c r="E21" s="44">
        <v>20356034.91</v>
      </c>
      <c r="F21" s="8">
        <f t="shared" si="0"/>
        <v>1.1535778595715742</v>
      </c>
      <c r="G21" s="45">
        <f t="shared" si="2"/>
        <v>1.084513642502382</v>
      </c>
    </row>
    <row r="22" spans="1:7" ht="127.5" customHeight="1" x14ac:dyDescent="0.3">
      <c r="A22" s="63" t="s">
        <v>23</v>
      </c>
      <c r="B22" s="64" t="s">
        <v>22</v>
      </c>
      <c r="C22" s="60">
        <v>101385.7</v>
      </c>
      <c r="D22" s="44">
        <v>111000</v>
      </c>
      <c r="E22" s="44">
        <v>106317.54</v>
      </c>
      <c r="F22" s="8">
        <f t="shared" si="0"/>
        <v>0.9578156756756756</v>
      </c>
      <c r="G22" s="45">
        <f t="shared" si="2"/>
        <v>1.0486443354437558</v>
      </c>
    </row>
    <row r="23" spans="1:7" ht="131.25" x14ac:dyDescent="0.3">
      <c r="A23" s="63" t="s">
        <v>25</v>
      </c>
      <c r="B23" s="64" t="s">
        <v>24</v>
      </c>
      <c r="C23" s="60">
        <v>101385.7</v>
      </c>
      <c r="D23" s="44">
        <v>111000</v>
      </c>
      <c r="E23" s="44">
        <v>106317.54</v>
      </c>
      <c r="F23" s="8">
        <f t="shared" si="0"/>
        <v>0.9578156756756756</v>
      </c>
      <c r="G23" s="45">
        <f t="shared" si="2"/>
        <v>1.0486443354437558</v>
      </c>
    </row>
    <row r="24" spans="1:7" ht="75" x14ac:dyDescent="0.3">
      <c r="A24" s="57" t="s">
        <v>27</v>
      </c>
      <c r="B24" s="58" t="s">
        <v>26</v>
      </c>
      <c r="C24" s="60">
        <v>20723908.5</v>
      </c>
      <c r="D24" s="44">
        <v>19762000</v>
      </c>
      <c r="E24" s="44">
        <v>21039550.469999999</v>
      </c>
      <c r="F24" s="8">
        <f t="shared" si="0"/>
        <v>1.0646468206659245</v>
      </c>
      <c r="G24" s="45">
        <f t="shared" si="2"/>
        <v>1.0152308127590892</v>
      </c>
    </row>
    <row r="25" spans="1:7" ht="112.5" x14ac:dyDescent="0.3">
      <c r="A25" s="57" t="s">
        <v>29</v>
      </c>
      <c r="B25" s="58" t="s">
        <v>28</v>
      </c>
      <c r="C25" s="60">
        <v>20723908.5</v>
      </c>
      <c r="D25" s="44">
        <v>19762000</v>
      </c>
      <c r="E25" s="44">
        <v>21039550.469999999</v>
      </c>
      <c r="F25" s="8">
        <f t="shared" si="0"/>
        <v>1.0646468206659245</v>
      </c>
      <c r="G25" s="45">
        <f t="shared" si="2"/>
        <v>1.0152308127590892</v>
      </c>
    </row>
    <row r="26" spans="1:7" ht="75" x14ac:dyDescent="0.3">
      <c r="A26" s="57" t="s">
        <v>31</v>
      </c>
      <c r="B26" s="58" t="s">
        <v>30</v>
      </c>
      <c r="C26" s="60">
        <v>-2153433.35</v>
      </c>
      <c r="D26" s="44">
        <v>-2108000</v>
      </c>
      <c r="E26" s="44">
        <v>-2216256.33</v>
      </c>
      <c r="F26" s="8">
        <f t="shared" si="0"/>
        <v>1.0513549952561669</v>
      </c>
      <c r="G26" s="45">
        <f t="shared" si="2"/>
        <v>1.029173403486112</v>
      </c>
    </row>
    <row r="27" spans="1:7" ht="112.5" x14ac:dyDescent="0.3">
      <c r="A27" s="57" t="s">
        <v>33</v>
      </c>
      <c r="B27" s="58" t="s">
        <v>32</v>
      </c>
      <c r="C27" s="60">
        <v>-2153433.35</v>
      </c>
      <c r="D27" s="44">
        <v>-2108000</v>
      </c>
      <c r="E27" s="44">
        <v>-2216256.33</v>
      </c>
      <c r="F27" s="8">
        <f t="shared" si="0"/>
        <v>1.0513549952561669</v>
      </c>
      <c r="G27" s="45">
        <f t="shared" si="2"/>
        <v>1.029173403486112</v>
      </c>
    </row>
    <row r="28" spans="1:7" ht="19.5" x14ac:dyDescent="0.35">
      <c r="A28" s="54" t="s">
        <v>35</v>
      </c>
      <c r="B28" s="55" t="s">
        <v>34</v>
      </c>
      <c r="C28" s="61">
        <f>C29+C32+C34</f>
        <v>154895957.75999999</v>
      </c>
      <c r="D28" s="62">
        <f>D29+D32+D34</f>
        <v>158597000</v>
      </c>
      <c r="E28" s="62">
        <f>E29+E32+E34</f>
        <v>67945857.330000013</v>
      </c>
      <c r="F28" s="7">
        <f t="shared" si="0"/>
        <v>0.42841830129195391</v>
      </c>
      <c r="G28" s="45">
        <f t="shared" si="2"/>
        <v>0.43865481264060596</v>
      </c>
    </row>
    <row r="29" spans="1:7" x14ac:dyDescent="0.3">
      <c r="A29" s="57" t="s">
        <v>37</v>
      </c>
      <c r="B29" s="58" t="s">
        <v>36</v>
      </c>
      <c r="C29" s="60">
        <f>C30+C31</f>
        <v>-675141.21</v>
      </c>
      <c r="D29" s="44">
        <f>D30+D31</f>
        <v>-1720149</v>
      </c>
      <c r="E29" s="44">
        <f>E30+E31</f>
        <v>-1702647.69</v>
      </c>
      <c r="F29" s="8">
        <f t="shared" si="0"/>
        <v>0.98982570114565649</v>
      </c>
      <c r="G29" s="37" t="s">
        <v>411</v>
      </c>
    </row>
    <row r="30" spans="1:7" x14ac:dyDescent="0.3">
      <c r="A30" s="57" t="s">
        <v>38</v>
      </c>
      <c r="B30" s="58" t="s">
        <v>36</v>
      </c>
      <c r="C30" s="60">
        <v>-660503.89</v>
      </c>
      <c r="D30" s="44">
        <v>-1720000</v>
      </c>
      <c r="E30" s="44">
        <v>-1702498.16</v>
      </c>
      <c r="F30" s="8">
        <f t="shared" si="0"/>
        <v>0.98982451162790697</v>
      </c>
      <c r="G30" s="37" t="s">
        <v>411</v>
      </c>
    </row>
    <row r="31" spans="1:7" ht="37.5" x14ac:dyDescent="0.3">
      <c r="A31" s="57" t="s">
        <v>40</v>
      </c>
      <c r="B31" s="58" t="s">
        <v>39</v>
      </c>
      <c r="C31" s="60">
        <v>-14637.32</v>
      </c>
      <c r="D31" s="44">
        <v>-149</v>
      </c>
      <c r="E31" s="44">
        <v>-149.53</v>
      </c>
      <c r="F31" s="8">
        <f t="shared" si="0"/>
        <v>1.0035570469798658</v>
      </c>
      <c r="G31" s="45">
        <f t="shared" si="2"/>
        <v>1.0215667895489066E-2</v>
      </c>
    </row>
    <row r="32" spans="1:7" x14ac:dyDescent="0.3">
      <c r="A32" s="57" t="s">
        <v>42</v>
      </c>
      <c r="B32" s="58" t="s">
        <v>41</v>
      </c>
      <c r="C32" s="60">
        <v>78967.649999999994</v>
      </c>
      <c r="D32" s="44">
        <v>595069</v>
      </c>
      <c r="E32" s="44">
        <v>595069.87</v>
      </c>
      <c r="F32" s="8">
        <f t="shared" si="0"/>
        <v>1.0000014620153292</v>
      </c>
      <c r="G32" s="45" t="s">
        <v>528</v>
      </c>
    </row>
    <row r="33" spans="1:7" x14ac:dyDescent="0.3">
      <c r="A33" s="57" t="s">
        <v>43</v>
      </c>
      <c r="B33" s="58" t="s">
        <v>41</v>
      </c>
      <c r="C33" s="60">
        <v>78967.649999999994</v>
      </c>
      <c r="D33" s="44">
        <v>595069</v>
      </c>
      <c r="E33" s="44">
        <v>595069.87</v>
      </c>
      <c r="F33" s="8">
        <f t="shared" si="0"/>
        <v>1.0000014620153292</v>
      </c>
      <c r="G33" s="45" t="s">
        <v>528</v>
      </c>
    </row>
    <row r="34" spans="1:7" ht="37.5" x14ac:dyDescent="0.3">
      <c r="A34" s="57" t="s">
        <v>45</v>
      </c>
      <c r="B34" s="58" t="s">
        <v>44</v>
      </c>
      <c r="C34" s="60">
        <v>155492131.31999999</v>
      </c>
      <c r="D34" s="44">
        <v>159722080</v>
      </c>
      <c r="E34" s="44">
        <v>69053435.150000006</v>
      </c>
      <c r="F34" s="8">
        <f t="shared" si="0"/>
        <v>0.43233493547041213</v>
      </c>
      <c r="G34" s="45">
        <f t="shared" si="2"/>
        <v>0.44409601028549339</v>
      </c>
    </row>
    <row r="35" spans="1:7" ht="37.5" x14ac:dyDescent="0.3">
      <c r="A35" s="57" t="s">
        <v>47</v>
      </c>
      <c r="B35" s="58" t="s">
        <v>46</v>
      </c>
      <c r="C35" s="60">
        <v>155492131.31999999</v>
      </c>
      <c r="D35" s="44">
        <v>159722080</v>
      </c>
      <c r="E35" s="44">
        <v>69053435.150000006</v>
      </c>
      <c r="F35" s="8">
        <f t="shared" si="0"/>
        <v>0.43233493547041213</v>
      </c>
      <c r="G35" s="45">
        <f t="shared" si="2"/>
        <v>0.44409601028549339</v>
      </c>
    </row>
    <row r="36" spans="1:7" ht="19.5" x14ac:dyDescent="0.35">
      <c r="A36" s="54" t="s">
        <v>49</v>
      </c>
      <c r="B36" s="55" t="s">
        <v>48</v>
      </c>
      <c r="C36" s="56">
        <f t="shared" ref="C36:E36" si="3">C37+C39</f>
        <v>867914417.76999998</v>
      </c>
      <c r="D36" s="42">
        <f t="shared" si="3"/>
        <v>774538000</v>
      </c>
      <c r="E36" s="42">
        <f t="shared" si="3"/>
        <v>754222013.16999996</v>
      </c>
      <c r="F36" s="7">
        <f t="shared" si="0"/>
        <v>0.97377018709217622</v>
      </c>
      <c r="G36" s="45">
        <f t="shared" si="2"/>
        <v>0.86900505133660666</v>
      </c>
    </row>
    <row r="37" spans="1:7" x14ac:dyDescent="0.3">
      <c r="A37" s="57" t="s">
        <v>51</v>
      </c>
      <c r="B37" s="58" t="s">
        <v>50</v>
      </c>
      <c r="C37" s="60">
        <v>466976178.48000002</v>
      </c>
      <c r="D37" s="44">
        <v>456997000</v>
      </c>
      <c r="E37" s="44">
        <v>460215359.14999998</v>
      </c>
      <c r="F37" s="8">
        <f t="shared" si="0"/>
        <v>1.0070424076088027</v>
      </c>
      <c r="G37" s="45">
        <f t="shared" si="2"/>
        <v>0.98552213230232344</v>
      </c>
    </row>
    <row r="38" spans="1:7" ht="37.5" x14ac:dyDescent="0.3">
      <c r="A38" s="57" t="s">
        <v>53</v>
      </c>
      <c r="B38" s="58" t="s">
        <v>52</v>
      </c>
      <c r="C38" s="60">
        <v>466976178.48000002</v>
      </c>
      <c r="D38" s="44">
        <v>456997000</v>
      </c>
      <c r="E38" s="44">
        <v>460215359.14999998</v>
      </c>
      <c r="F38" s="8">
        <f t="shared" si="0"/>
        <v>1.0070424076088027</v>
      </c>
      <c r="G38" s="45">
        <f t="shared" si="2"/>
        <v>0.98552213230232344</v>
      </c>
    </row>
    <row r="39" spans="1:7" x14ac:dyDescent="0.3">
      <c r="A39" s="57" t="s">
        <v>55</v>
      </c>
      <c r="B39" s="58" t="s">
        <v>54</v>
      </c>
      <c r="C39" s="60">
        <f>C41+C43</f>
        <v>400938239.29000002</v>
      </c>
      <c r="D39" s="44">
        <f>D41+D43</f>
        <v>317541000</v>
      </c>
      <c r="E39" s="44">
        <f>E41+E43</f>
        <v>294006654.01999998</v>
      </c>
      <c r="F39" s="8">
        <f t="shared" si="0"/>
        <v>0.92588564632598624</v>
      </c>
      <c r="G39" s="45">
        <f t="shared" si="2"/>
        <v>0.73329661580955852</v>
      </c>
    </row>
    <row r="40" spans="1:7" x14ac:dyDescent="0.3">
      <c r="A40" s="57" t="s">
        <v>57</v>
      </c>
      <c r="B40" s="58" t="s">
        <v>56</v>
      </c>
      <c r="C40" s="60">
        <v>312505019.75</v>
      </c>
      <c r="D40" s="44">
        <v>229471000</v>
      </c>
      <c r="E40" s="44">
        <v>204893476.50999999</v>
      </c>
      <c r="F40" s="8">
        <f t="shared" si="0"/>
        <v>0.89289486039630273</v>
      </c>
      <c r="G40" s="45">
        <f t="shared" si="2"/>
        <v>0.65564859301752065</v>
      </c>
    </row>
    <row r="41" spans="1:7" ht="37.5" x14ac:dyDescent="0.3">
      <c r="A41" s="57" t="s">
        <v>59</v>
      </c>
      <c r="B41" s="58" t="s">
        <v>58</v>
      </c>
      <c r="C41" s="60">
        <v>312505019.75</v>
      </c>
      <c r="D41" s="44">
        <v>229471000</v>
      </c>
      <c r="E41" s="44">
        <v>204893476.50999999</v>
      </c>
      <c r="F41" s="8">
        <f t="shared" si="0"/>
        <v>0.89289486039630273</v>
      </c>
      <c r="G41" s="45">
        <f t="shared" si="2"/>
        <v>0.65564859301752065</v>
      </c>
    </row>
    <row r="42" spans="1:7" x14ac:dyDescent="0.3">
      <c r="A42" s="57" t="s">
        <v>61</v>
      </c>
      <c r="B42" s="58" t="s">
        <v>60</v>
      </c>
      <c r="C42" s="60">
        <v>88433219.540000007</v>
      </c>
      <c r="D42" s="44">
        <v>88070000</v>
      </c>
      <c r="E42" s="44">
        <v>89113177.510000005</v>
      </c>
      <c r="F42" s="8">
        <f t="shared" si="0"/>
        <v>1.0118448678324061</v>
      </c>
      <c r="G42" s="45">
        <f t="shared" si="2"/>
        <v>1.0076889428377358</v>
      </c>
    </row>
    <row r="43" spans="1:7" ht="37.5" x14ac:dyDescent="0.3">
      <c r="A43" s="57" t="s">
        <v>63</v>
      </c>
      <c r="B43" s="58" t="s">
        <v>62</v>
      </c>
      <c r="C43" s="60">
        <v>88433219.540000007</v>
      </c>
      <c r="D43" s="44">
        <v>88070000</v>
      </c>
      <c r="E43" s="44">
        <v>89113177.510000005</v>
      </c>
      <c r="F43" s="8">
        <f t="shared" si="0"/>
        <v>1.0118448678324061</v>
      </c>
      <c r="G43" s="45">
        <f t="shared" si="2"/>
        <v>1.0076889428377358</v>
      </c>
    </row>
    <row r="44" spans="1:7" ht="19.5" x14ac:dyDescent="0.35">
      <c r="A44" s="54" t="s">
        <v>65</v>
      </c>
      <c r="B44" s="55" t="s">
        <v>64</v>
      </c>
      <c r="C44" s="56">
        <f t="shared" ref="C44:E44" si="4">C45+C47</f>
        <v>73164597.439999998</v>
      </c>
      <c r="D44" s="42">
        <f t="shared" si="4"/>
        <v>74664000</v>
      </c>
      <c r="E44" s="42">
        <f t="shared" si="4"/>
        <v>67012849.979999997</v>
      </c>
      <c r="F44" s="7">
        <f t="shared" si="0"/>
        <v>0.89752558100289292</v>
      </c>
      <c r="G44" s="45">
        <f t="shared" si="2"/>
        <v>0.91591906912294763</v>
      </c>
    </row>
    <row r="45" spans="1:7" ht="37.5" x14ac:dyDescent="0.3">
      <c r="A45" s="57" t="s">
        <v>67</v>
      </c>
      <c r="B45" s="58" t="s">
        <v>66</v>
      </c>
      <c r="C45" s="60">
        <v>72406895.439999998</v>
      </c>
      <c r="D45" s="44">
        <v>74302000</v>
      </c>
      <c r="E45" s="44">
        <v>66516849.979999997</v>
      </c>
      <c r="F45" s="8">
        <f t="shared" si="0"/>
        <v>0.8952228739468655</v>
      </c>
      <c r="G45" s="45">
        <f t="shared" si="2"/>
        <v>0.91865352844908554</v>
      </c>
    </row>
    <row r="46" spans="1:7" ht="56.25" x14ac:dyDescent="0.3">
      <c r="A46" s="57" t="s">
        <v>69</v>
      </c>
      <c r="B46" s="58" t="s">
        <v>68</v>
      </c>
      <c r="C46" s="60">
        <v>72406895.439999998</v>
      </c>
      <c r="D46" s="44">
        <v>74302000</v>
      </c>
      <c r="E46" s="44">
        <v>66516849.979999997</v>
      </c>
      <c r="F46" s="8">
        <f t="shared" si="0"/>
        <v>0.8952228739468655</v>
      </c>
      <c r="G46" s="45">
        <f t="shared" si="2"/>
        <v>0.91865352844908554</v>
      </c>
    </row>
    <row r="47" spans="1:7" ht="37.5" x14ac:dyDescent="0.3">
      <c r="A47" s="57" t="s">
        <v>71</v>
      </c>
      <c r="B47" s="58" t="s">
        <v>70</v>
      </c>
      <c r="C47" s="60">
        <f>C50+C48</f>
        <v>757702</v>
      </c>
      <c r="D47" s="44">
        <f>D50+D48</f>
        <v>362000</v>
      </c>
      <c r="E47" s="44">
        <f>E50+E48</f>
        <v>496000</v>
      </c>
      <c r="F47" s="8">
        <f t="shared" si="0"/>
        <v>1.3701657458563536</v>
      </c>
      <c r="G47" s="45">
        <f t="shared" si="2"/>
        <v>0.65461091563701823</v>
      </c>
    </row>
    <row r="48" spans="1:7" ht="37.5" x14ac:dyDescent="0.3">
      <c r="A48" s="57" t="s">
        <v>73</v>
      </c>
      <c r="B48" s="58" t="s">
        <v>72</v>
      </c>
      <c r="C48" s="60">
        <v>655000</v>
      </c>
      <c r="D48" s="44">
        <v>250000</v>
      </c>
      <c r="E48" s="44">
        <v>380000</v>
      </c>
      <c r="F48" s="8">
        <f t="shared" si="0"/>
        <v>1.52</v>
      </c>
      <c r="G48" s="45">
        <f t="shared" si="2"/>
        <v>0.58015267175572516</v>
      </c>
    </row>
    <row r="49" spans="1:7" ht="56.25" x14ac:dyDescent="0.3">
      <c r="A49" s="57" t="s">
        <v>75</v>
      </c>
      <c r="B49" s="58" t="s">
        <v>74</v>
      </c>
      <c r="C49" s="60">
        <v>102702</v>
      </c>
      <c r="D49" s="44">
        <v>112000</v>
      </c>
      <c r="E49" s="44">
        <v>116000</v>
      </c>
      <c r="F49" s="8">
        <f t="shared" si="0"/>
        <v>1.0357142857142858</v>
      </c>
      <c r="G49" s="45">
        <f t="shared" si="2"/>
        <v>1.1294814122412415</v>
      </c>
    </row>
    <row r="50" spans="1:7" ht="93.75" x14ac:dyDescent="0.3">
      <c r="A50" s="57" t="s">
        <v>77</v>
      </c>
      <c r="B50" s="58" t="s">
        <v>76</v>
      </c>
      <c r="C50" s="60">
        <v>102702</v>
      </c>
      <c r="D50" s="44">
        <v>112000</v>
      </c>
      <c r="E50" s="44">
        <v>116000</v>
      </c>
      <c r="F50" s="8">
        <f t="shared" si="0"/>
        <v>1.0357142857142858</v>
      </c>
      <c r="G50" s="45">
        <f t="shared" si="2"/>
        <v>1.1294814122412415</v>
      </c>
    </row>
    <row r="51" spans="1:7" ht="39" x14ac:dyDescent="0.35">
      <c r="A51" s="54" t="s">
        <v>79</v>
      </c>
      <c r="B51" s="55" t="s">
        <v>78</v>
      </c>
      <c r="C51" s="56">
        <f>C52+C55+C57</f>
        <v>-1379.66</v>
      </c>
      <c r="D51" s="42">
        <f>D52+D55+D57</f>
        <v>0</v>
      </c>
      <c r="E51" s="42">
        <f>E52+E55+E57</f>
        <v>631.83999999999992</v>
      </c>
      <c r="F51" s="9" t="s">
        <v>411</v>
      </c>
      <c r="G51" s="45">
        <f t="shared" si="2"/>
        <v>-0.4579679051360479</v>
      </c>
    </row>
    <row r="52" spans="1:7" ht="19.5" x14ac:dyDescent="0.3">
      <c r="A52" s="57" t="s">
        <v>81</v>
      </c>
      <c r="B52" s="58" t="s">
        <v>80</v>
      </c>
      <c r="C52" s="60">
        <v>-1379.66</v>
      </c>
      <c r="D52" s="44">
        <v>0</v>
      </c>
      <c r="E52" s="44">
        <v>362.58</v>
      </c>
      <c r="F52" s="9" t="s">
        <v>411</v>
      </c>
      <c r="G52" s="45">
        <f t="shared" si="2"/>
        <v>-0.26280387921661857</v>
      </c>
    </row>
    <row r="53" spans="1:7" ht="19.5" x14ac:dyDescent="0.3">
      <c r="A53" s="57" t="s">
        <v>83</v>
      </c>
      <c r="B53" s="58" t="s">
        <v>82</v>
      </c>
      <c r="C53" s="60">
        <v>-1379.66</v>
      </c>
      <c r="D53" s="44">
        <v>0</v>
      </c>
      <c r="E53" s="44">
        <v>362.58</v>
      </c>
      <c r="F53" s="9" t="s">
        <v>411</v>
      </c>
      <c r="G53" s="45">
        <f t="shared" si="2"/>
        <v>-0.26280387921661857</v>
      </c>
    </row>
    <row r="54" spans="1:7" ht="37.5" x14ac:dyDescent="0.3">
      <c r="A54" s="57" t="s">
        <v>85</v>
      </c>
      <c r="B54" s="58" t="s">
        <v>84</v>
      </c>
      <c r="C54" s="60">
        <v>-1379.66</v>
      </c>
      <c r="D54" s="44">
        <v>0</v>
      </c>
      <c r="E54" s="44">
        <v>362.58</v>
      </c>
      <c r="F54" s="9" t="s">
        <v>411</v>
      </c>
      <c r="G54" s="45">
        <f t="shared" si="2"/>
        <v>-0.26280387921661857</v>
      </c>
    </row>
    <row r="55" spans="1:7" ht="37.5" x14ac:dyDescent="0.3">
      <c r="A55" s="57" t="s">
        <v>87</v>
      </c>
      <c r="B55" s="58" t="s">
        <v>86</v>
      </c>
      <c r="C55" s="60">
        <v>0</v>
      </c>
      <c r="D55" s="44">
        <v>0</v>
      </c>
      <c r="E55" s="44">
        <v>0.05</v>
      </c>
      <c r="F55" s="9" t="s">
        <v>411</v>
      </c>
      <c r="G55" s="39" t="s">
        <v>411</v>
      </c>
    </row>
    <row r="56" spans="1:7" ht="19.5" x14ac:dyDescent="0.3">
      <c r="A56" s="57" t="s">
        <v>89</v>
      </c>
      <c r="B56" s="58" t="s">
        <v>88</v>
      </c>
      <c r="C56" s="60">
        <v>0</v>
      </c>
      <c r="D56" s="44">
        <v>0</v>
      </c>
      <c r="E56" s="44">
        <v>0.05</v>
      </c>
      <c r="F56" s="9" t="s">
        <v>411</v>
      </c>
      <c r="G56" s="39" t="s">
        <v>411</v>
      </c>
    </row>
    <row r="57" spans="1:7" x14ac:dyDescent="0.3">
      <c r="A57" s="57" t="s">
        <v>91</v>
      </c>
      <c r="B57" s="58" t="s">
        <v>90</v>
      </c>
      <c r="C57" s="60">
        <v>0</v>
      </c>
      <c r="D57" s="44">
        <v>0</v>
      </c>
      <c r="E57" s="44">
        <v>269.20999999999998</v>
      </c>
      <c r="F57" s="70" t="s">
        <v>411</v>
      </c>
      <c r="G57" s="39" t="s">
        <v>411</v>
      </c>
    </row>
    <row r="58" spans="1:7" x14ac:dyDescent="0.3">
      <c r="A58" s="65" t="s">
        <v>387</v>
      </c>
      <c r="B58" s="58" t="s">
        <v>388</v>
      </c>
      <c r="C58" s="60">
        <v>0</v>
      </c>
      <c r="D58" s="44">
        <v>0</v>
      </c>
      <c r="E58" s="44">
        <v>1077.74</v>
      </c>
      <c r="F58" s="70" t="s">
        <v>411</v>
      </c>
      <c r="G58" s="39" t="s">
        <v>411</v>
      </c>
    </row>
    <row r="59" spans="1:7" x14ac:dyDescent="0.3">
      <c r="A59" s="65" t="s">
        <v>389</v>
      </c>
      <c r="B59" s="58" t="s">
        <v>390</v>
      </c>
      <c r="C59" s="60">
        <v>0</v>
      </c>
      <c r="D59" s="44">
        <v>0</v>
      </c>
      <c r="E59" s="44">
        <v>1077.74</v>
      </c>
      <c r="F59" s="70" t="s">
        <v>411</v>
      </c>
      <c r="G59" s="39" t="s">
        <v>411</v>
      </c>
    </row>
    <row r="60" spans="1:7" ht="56.25" x14ac:dyDescent="0.3">
      <c r="A60" s="57" t="s">
        <v>93</v>
      </c>
      <c r="B60" s="58" t="s">
        <v>92</v>
      </c>
      <c r="C60" s="60">
        <v>0</v>
      </c>
      <c r="D60" s="44">
        <v>0</v>
      </c>
      <c r="E60" s="44">
        <v>-1002.21</v>
      </c>
      <c r="F60" s="70" t="s">
        <v>411</v>
      </c>
      <c r="G60" s="39" t="s">
        <v>411</v>
      </c>
    </row>
    <row r="61" spans="1:7" ht="56.25" x14ac:dyDescent="0.3">
      <c r="A61" s="57" t="s">
        <v>95</v>
      </c>
      <c r="B61" s="58" t="s">
        <v>94</v>
      </c>
      <c r="C61" s="60">
        <v>0</v>
      </c>
      <c r="D61" s="44">
        <v>0</v>
      </c>
      <c r="E61" s="44">
        <v>-1002.21</v>
      </c>
      <c r="F61" s="70" t="s">
        <v>411</v>
      </c>
      <c r="G61" s="39" t="s">
        <v>411</v>
      </c>
    </row>
    <row r="62" spans="1:7" x14ac:dyDescent="0.3">
      <c r="A62" s="57" t="s">
        <v>97</v>
      </c>
      <c r="B62" s="58" t="s">
        <v>96</v>
      </c>
      <c r="C62" s="60">
        <v>0</v>
      </c>
      <c r="D62" s="44">
        <v>0</v>
      </c>
      <c r="E62" s="44">
        <v>193.68</v>
      </c>
      <c r="F62" s="70" t="s">
        <v>411</v>
      </c>
      <c r="G62" s="39" t="s">
        <v>411</v>
      </c>
    </row>
    <row r="63" spans="1:7" ht="37.5" x14ac:dyDescent="0.3">
      <c r="A63" s="57" t="s">
        <v>99</v>
      </c>
      <c r="B63" s="58" t="s">
        <v>98</v>
      </c>
      <c r="C63" s="60">
        <v>0</v>
      </c>
      <c r="D63" s="44">
        <v>0</v>
      </c>
      <c r="E63" s="44">
        <v>193.68</v>
      </c>
      <c r="F63" s="70" t="s">
        <v>411</v>
      </c>
      <c r="G63" s="37" t="s">
        <v>411</v>
      </c>
    </row>
    <row r="64" spans="1:7" ht="39" x14ac:dyDescent="0.35">
      <c r="A64" s="54" t="s">
        <v>101</v>
      </c>
      <c r="B64" s="55" t="s">
        <v>100</v>
      </c>
      <c r="C64" s="61">
        <v>266596008.34</v>
      </c>
      <c r="D64" s="62">
        <f>D65+D67+D78+D85+D86</f>
        <v>267254762.09999999</v>
      </c>
      <c r="E64" s="61">
        <f>E65+E67+E78+E85+E86</f>
        <v>270502589.06000006</v>
      </c>
      <c r="F64" s="66">
        <f t="shared" si="0"/>
        <v>1.0121525503773243</v>
      </c>
      <c r="G64" s="67">
        <f t="shared" si="2"/>
        <v>1.0146535604352254</v>
      </c>
    </row>
    <row r="65" spans="1:7" ht="75" x14ac:dyDescent="0.3">
      <c r="A65" s="57" t="s">
        <v>103</v>
      </c>
      <c r="B65" s="58" t="s">
        <v>102</v>
      </c>
      <c r="C65" s="60">
        <v>5795890.0999999996</v>
      </c>
      <c r="D65" s="44">
        <f>D66</f>
        <v>5488000</v>
      </c>
      <c r="E65" s="60">
        <f>E66</f>
        <v>5487889.3300000001</v>
      </c>
      <c r="F65" s="46">
        <f t="shared" si="0"/>
        <v>0.99997983418367353</v>
      </c>
      <c r="G65" s="67">
        <f t="shared" si="2"/>
        <v>0.94685876290166382</v>
      </c>
    </row>
    <row r="66" spans="1:7" ht="56.25" x14ac:dyDescent="0.3">
      <c r="A66" s="57" t="s">
        <v>105</v>
      </c>
      <c r="B66" s="58" t="s">
        <v>104</v>
      </c>
      <c r="C66" s="60">
        <v>5795890.0999999996</v>
      </c>
      <c r="D66" s="44">
        <v>5488000</v>
      </c>
      <c r="E66" s="60">
        <v>5487889.3300000001</v>
      </c>
      <c r="F66" s="46">
        <f t="shared" si="0"/>
        <v>0.99997983418367353</v>
      </c>
      <c r="G66" s="67">
        <f t="shared" si="2"/>
        <v>0.94685876290166382</v>
      </c>
    </row>
    <row r="67" spans="1:7" ht="93.75" x14ac:dyDescent="0.3">
      <c r="A67" s="57" t="s">
        <v>107</v>
      </c>
      <c r="B67" s="58" t="s">
        <v>106</v>
      </c>
      <c r="C67" s="44">
        <v>209009259.88999999</v>
      </c>
      <c r="D67" s="44">
        <f>D68+D70+D72+D74+D76</f>
        <v>215058800</v>
      </c>
      <c r="E67" s="60">
        <f>E68+E70+E72+E74+E76</f>
        <v>216689327.80000001</v>
      </c>
      <c r="F67" s="46">
        <f t="shared" si="0"/>
        <v>1.0075817767047897</v>
      </c>
      <c r="G67" s="67">
        <f t="shared" si="2"/>
        <v>1.0367451083939629</v>
      </c>
    </row>
    <row r="68" spans="1:7" ht="75" x14ac:dyDescent="0.3">
      <c r="A68" s="57" t="s">
        <v>109</v>
      </c>
      <c r="B68" s="58" t="s">
        <v>108</v>
      </c>
      <c r="C68" s="60">
        <v>139210689.69</v>
      </c>
      <c r="D68" s="44">
        <f>D69</f>
        <v>139671000</v>
      </c>
      <c r="E68" s="60">
        <f>E69</f>
        <v>140486362.86000001</v>
      </c>
      <c r="F68" s="46">
        <f t="shared" si="0"/>
        <v>1.0058377391154929</v>
      </c>
      <c r="G68" s="67">
        <f t="shared" si="2"/>
        <v>1.0091636150416374</v>
      </c>
    </row>
    <row r="69" spans="1:7" ht="75" x14ac:dyDescent="0.3">
      <c r="A69" s="57" t="s">
        <v>111</v>
      </c>
      <c r="B69" s="58" t="s">
        <v>110</v>
      </c>
      <c r="C69" s="60">
        <v>139210689.69</v>
      </c>
      <c r="D69" s="44">
        <v>139671000</v>
      </c>
      <c r="E69" s="60">
        <v>140486362.86000001</v>
      </c>
      <c r="F69" s="46">
        <f t="shared" si="0"/>
        <v>1.0058377391154929</v>
      </c>
      <c r="G69" s="67">
        <f t="shared" si="2"/>
        <v>1.0091636150416374</v>
      </c>
    </row>
    <row r="70" spans="1:7" ht="75" x14ac:dyDescent="0.3">
      <c r="A70" s="57" t="s">
        <v>113</v>
      </c>
      <c r="B70" s="58" t="s">
        <v>112</v>
      </c>
      <c r="C70" s="60">
        <v>13522863.359999999</v>
      </c>
      <c r="D70" s="44">
        <f>D71</f>
        <v>18200000</v>
      </c>
      <c r="E70" s="60">
        <f>E71</f>
        <v>18232769.52</v>
      </c>
      <c r="F70" s="46">
        <f t="shared" si="0"/>
        <v>1.0018005230769231</v>
      </c>
      <c r="G70" s="67" t="s">
        <v>477</v>
      </c>
    </row>
    <row r="71" spans="1:7" ht="75" x14ac:dyDescent="0.3">
      <c r="A71" s="57" t="s">
        <v>115</v>
      </c>
      <c r="B71" s="58" t="s">
        <v>114</v>
      </c>
      <c r="C71" s="60">
        <v>13522863.359999999</v>
      </c>
      <c r="D71" s="44">
        <v>18200000</v>
      </c>
      <c r="E71" s="60">
        <v>18232769.52</v>
      </c>
      <c r="F71" s="46">
        <f t="shared" ref="F71:F134" si="5">E71/D71</f>
        <v>1.0018005230769231</v>
      </c>
      <c r="G71" s="67" t="s">
        <v>477</v>
      </c>
    </row>
    <row r="72" spans="1:7" ht="93.75" x14ac:dyDescent="0.3">
      <c r="A72" s="57" t="s">
        <v>117</v>
      </c>
      <c r="B72" s="58" t="s">
        <v>116</v>
      </c>
      <c r="C72" s="60">
        <v>3012520</v>
      </c>
      <c r="D72" s="44">
        <f>D73</f>
        <v>3005000</v>
      </c>
      <c r="E72" s="60">
        <f>E73</f>
        <v>3128765</v>
      </c>
      <c r="F72" s="46">
        <f t="shared" si="5"/>
        <v>1.0411863560732113</v>
      </c>
      <c r="G72" s="67">
        <f t="shared" ref="G72:G134" si="6">E72/C72</f>
        <v>1.0385872956860038</v>
      </c>
    </row>
    <row r="73" spans="1:7" ht="75" x14ac:dyDescent="0.3">
      <c r="A73" s="57" t="s">
        <v>119</v>
      </c>
      <c r="B73" s="58" t="s">
        <v>118</v>
      </c>
      <c r="C73" s="60">
        <v>3012520</v>
      </c>
      <c r="D73" s="44">
        <v>3005000</v>
      </c>
      <c r="E73" s="60">
        <v>3128765</v>
      </c>
      <c r="F73" s="46">
        <f t="shared" si="5"/>
        <v>1.0411863560732113</v>
      </c>
      <c r="G73" s="67">
        <f t="shared" si="6"/>
        <v>1.0385872956860038</v>
      </c>
    </row>
    <row r="74" spans="1:7" ht="37.5" x14ac:dyDescent="0.3">
      <c r="A74" s="57" t="s">
        <v>121</v>
      </c>
      <c r="B74" s="58" t="s">
        <v>120</v>
      </c>
      <c r="C74" s="60">
        <v>53263186.840000004</v>
      </c>
      <c r="D74" s="44">
        <f>D75</f>
        <v>53926000</v>
      </c>
      <c r="E74" s="60">
        <f>E75</f>
        <v>54294827.920000002</v>
      </c>
      <c r="F74" s="46">
        <f t="shared" si="5"/>
        <v>1.0068395193413195</v>
      </c>
      <c r="G74" s="67">
        <f t="shared" si="6"/>
        <v>1.0193687449288191</v>
      </c>
    </row>
    <row r="75" spans="1:7" ht="37.5" x14ac:dyDescent="0.3">
      <c r="A75" s="57" t="s">
        <v>123</v>
      </c>
      <c r="B75" s="58" t="s">
        <v>122</v>
      </c>
      <c r="C75" s="60">
        <v>53263186.840000004</v>
      </c>
      <c r="D75" s="44">
        <v>53926000</v>
      </c>
      <c r="E75" s="60">
        <v>54294827.920000002</v>
      </c>
      <c r="F75" s="46">
        <f t="shared" si="5"/>
        <v>1.0068395193413195</v>
      </c>
      <c r="G75" s="67">
        <f t="shared" si="6"/>
        <v>1.0193687449288191</v>
      </c>
    </row>
    <row r="76" spans="1:7" ht="56.25" x14ac:dyDescent="0.3">
      <c r="A76" s="57" t="s">
        <v>125</v>
      </c>
      <c r="B76" s="58" t="s">
        <v>124</v>
      </c>
      <c r="C76" s="60">
        <v>0</v>
      </c>
      <c r="D76" s="44">
        <f>D77</f>
        <v>256800</v>
      </c>
      <c r="E76" s="60">
        <f>E77</f>
        <v>546602.5</v>
      </c>
      <c r="F76" s="60">
        <f t="shared" si="5"/>
        <v>2.1285144080996883</v>
      </c>
      <c r="G76" s="71" t="s">
        <v>411</v>
      </c>
    </row>
    <row r="77" spans="1:7" ht="75" x14ac:dyDescent="0.3">
      <c r="A77" s="57" t="s">
        <v>127</v>
      </c>
      <c r="B77" s="58" t="s">
        <v>126</v>
      </c>
      <c r="C77" s="60">
        <v>0</v>
      </c>
      <c r="D77" s="44">
        <v>256800</v>
      </c>
      <c r="E77" s="60">
        <v>546602.5</v>
      </c>
      <c r="F77" s="60">
        <f t="shared" si="5"/>
        <v>2.1285144080996883</v>
      </c>
      <c r="G77" s="71" t="s">
        <v>411</v>
      </c>
    </row>
    <row r="78" spans="1:7" ht="37.5" x14ac:dyDescent="0.3">
      <c r="A78" s="57" t="s">
        <v>129</v>
      </c>
      <c r="B78" s="58" t="s">
        <v>128</v>
      </c>
      <c r="C78" s="60">
        <v>206448.3</v>
      </c>
      <c r="D78" s="44">
        <f>D79+D81</f>
        <v>113400</v>
      </c>
      <c r="E78" s="60">
        <f>E79+E81</f>
        <v>113450.19</v>
      </c>
      <c r="F78" s="46">
        <f t="shared" si="5"/>
        <v>1.0004425925925926</v>
      </c>
      <c r="G78" s="67">
        <f t="shared" si="6"/>
        <v>0.54953317610268526</v>
      </c>
    </row>
    <row r="79" spans="1:7" ht="37.5" x14ac:dyDescent="0.3">
      <c r="A79" s="57" t="s">
        <v>131</v>
      </c>
      <c r="B79" s="58" t="s">
        <v>130</v>
      </c>
      <c r="C79" s="60">
        <v>9759.2999999999993</v>
      </c>
      <c r="D79" s="44">
        <f>D80</f>
        <v>16800</v>
      </c>
      <c r="E79" s="60">
        <f>E80</f>
        <v>16820.27</v>
      </c>
      <c r="F79" s="46">
        <f t="shared" si="5"/>
        <v>1.0012065476190477</v>
      </c>
      <c r="G79" s="67" t="s">
        <v>541</v>
      </c>
    </row>
    <row r="80" spans="1:7" ht="112.5" x14ac:dyDescent="0.3">
      <c r="A80" s="57" t="s">
        <v>133</v>
      </c>
      <c r="B80" s="58" t="s">
        <v>132</v>
      </c>
      <c r="C80" s="60">
        <v>9759.2999999999993</v>
      </c>
      <c r="D80" s="44">
        <v>16800</v>
      </c>
      <c r="E80" s="60">
        <v>16820.27</v>
      </c>
      <c r="F80" s="46">
        <f t="shared" si="5"/>
        <v>1.0012065476190477</v>
      </c>
      <c r="G80" s="67" t="s">
        <v>541</v>
      </c>
    </row>
    <row r="81" spans="1:7" ht="37.5" x14ac:dyDescent="0.3">
      <c r="A81" s="57" t="s">
        <v>135</v>
      </c>
      <c r="B81" s="58" t="s">
        <v>134</v>
      </c>
      <c r="C81" s="60">
        <v>196689</v>
      </c>
      <c r="D81" s="44">
        <f>D82</f>
        <v>96600</v>
      </c>
      <c r="E81" s="60">
        <f>E82</f>
        <v>96629.92</v>
      </c>
      <c r="F81" s="46">
        <f t="shared" si="5"/>
        <v>1.0003097308488613</v>
      </c>
      <c r="G81" s="67">
        <f t="shared" si="6"/>
        <v>0.49128278653102103</v>
      </c>
    </row>
    <row r="82" spans="1:7" ht="93.75" x14ac:dyDescent="0.3">
      <c r="A82" s="57" t="s">
        <v>137</v>
      </c>
      <c r="B82" s="58" t="s">
        <v>136</v>
      </c>
      <c r="C82" s="60">
        <v>196689</v>
      </c>
      <c r="D82" s="44">
        <v>96600</v>
      </c>
      <c r="E82" s="60">
        <v>96629.92</v>
      </c>
      <c r="F82" s="46">
        <f t="shared" si="5"/>
        <v>1.0003097308488613</v>
      </c>
      <c r="G82" s="67">
        <f t="shared" si="6"/>
        <v>0.49128278653102103</v>
      </c>
    </row>
    <row r="83" spans="1:7" x14ac:dyDescent="0.3">
      <c r="A83" s="57" t="s">
        <v>139</v>
      </c>
      <c r="B83" s="58" t="s">
        <v>138</v>
      </c>
      <c r="C83" s="60">
        <v>12634218.029999999</v>
      </c>
      <c r="D83" s="44">
        <f>D84</f>
        <v>9794562.0999999996</v>
      </c>
      <c r="E83" s="60">
        <f>E84</f>
        <v>11280170.18</v>
      </c>
      <c r="F83" s="46">
        <f t="shared" si="5"/>
        <v>1.1516768248373248</v>
      </c>
      <c r="G83" s="67">
        <f t="shared" si="6"/>
        <v>0.89282693659514123</v>
      </c>
    </row>
    <row r="84" spans="1:7" ht="56.25" x14ac:dyDescent="0.3">
      <c r="A84" s="57" t="s">
        <v>141</v>
      </c>
      <c r="B84" s="58" t="s">
        <v>140</v>
      </c>
      <c r="C84" s="60">
        <v>12634218.029999999</v>
      </c>
      <c r="D84" s="44">
        <f>D85</f>
        <v>9794562.0999999996</v>
      </c>
      <c r="E84" s="60">
        <f>E85</f>
        <v>11280170.18</v>
      </c>
      <c r="F84" s="46">
        <f t="shared" si="5"/>
        <v>1.1516768248373248</v>
      </c>
      <c r="G84" s="67">
        <f t="shared" si="6"/>
        <v>0.89282693659514123</v>
      </c>
    </row>
    <row r="85" spans="1:7" ht="56.25" x14ac:dyDescent="0.3">
      <c r="A85" s="57" t="s">
        <v>143</v>
      </c>
      <c r="B85" s="58" t="s">
        <v>142</v>
      </c>
      <c r="C85" s="60">
        <v>12634218.029999999</v>
      </c>
      <c r="D85" s="44">
        <v>9794562.0999999996</v>
      </c>
      <c r="E85" s="60">
        <v>11280170.18</v>
      </c>
      <c r="F85" s="46">
        <f t="shared" si="5"/>
        <v>1.1516768248373248</v>
      </c>
      <c r="G85" s="67">
        <f t="shared" si="6"/>
        <v>0.89282693659514123</v>
      </c>
    </row>
    <row r="86" spans="1:7" ht="75" x14ac:dyDescent="0.3">
      <c r="A86" s="57" t="s">
        <v>145</v>
      </c>
      <c r="B86" s="58" t="s">
        <v>144</v>
      </c>
      <c r="C86" s="60">
        <f>C87+C89</f>
        <v>38950192.019999996</v>
      </c>
      <c r="D86" s="44">
        <f>D87+D89</f>
        <v>36800000</v>
      </c>
      <c r="E86" s="60">
        <f>E87+E89</f>
        <v>36931751.560000002</v>
      </c>
      <c r="F86" s="46">
        <f t="shared" si="5"/>
        <v>1.0035802054347827</v>
      </c>
      <c r="G86" s="67">
        <f t="shared" si="6"/>
        <v>0.94817893429219624</v>
      </c>
    </row>
    <row r="87" spans="1:7" ht="75" x14ac:dyDescent="0.3">
      <c r="A87" s="57" t="s">
        <v>147</v>
      </c>
      <c r="B87" s="58" t="s">
        <v>146</v>
      </c>
      <c r="C87" s="60">
        <v>23137389.52</v>
      </c>
      <c r="D87" s="44">
        <f>D88</f>
        <v>25700000</v>
      </c>
      <c r="E87" s="60">
        <f>E88</f>
        <v>25785942.399999999</v>
      </c>
      <c r="F87" s="46">
        <f t="shared" si="5"/>
        <v>1.0033440622568093</v>
      </c>
      <c r="G87" s="67">
        <f t="shared" si="6"/>
        <v>1.1144706872705146</v>
      </c>
    </row>
    <row r="88" spans="1:7" ht="75" x14ac:dyDescent="0.3">
      <c r="A88" s="57" t="s">
        <v>529</v>
      </c>
      <c r="B88" s="58" t="s">
        <v>530</v>
      </c>
      <c r="C88" s="60">
        <v>23137389.52</v>
      </c>
      <c r="D88" s="44">
        <v>25700000</v>
      </c>
      <c r="E88" s="60">
        <v>25785942.399999999</v>
      </c>
      <c r="F88" s="46">
        <f t="shared" si="5"/>
        <v>1.0033440622568093</v>
      </c>
      <c r="G88" s="67">
        <f t="shared" si="6"/>
        <v>1.1144706872705146</v>
      </c>
    </row>
    <row r="89" spans="1:7" ht="123" customHeight="1" x14ac:dyDescent="0.3">
      <c r="A89" s="57" t="s">
        <v>453</v>
      </c>
      <c r="B89" s="79" t="s">
        <v>548</v>
      </c>
      <c r="C89" s="60">
        <v>15812802.5</v>
      </c>
      <c r="D89" s="44">
        <f>D90</f>
        <v>11100000</v>
      </c>
      <c r="E89" s="60">
        <f>E90</f>
        <v>11145809.16</v>
      </c>
      <c r="F89" s="46">
        <f t="shared" si="5"/>
        <v>1.0041269513513513</v>
      </c>
      <c r="G89" s="67">
        <f t="shared" si="6"/>
        <v>0.70485982228640365</v>
      </c>
    </row>
    <row r="90" spans="1:7" ht="93.75" x14ac:dyDescent="0.3">
      <c r="A90" s="57" t="s">
        <v>531</v>
      </c>
      <c r="B90" s="58" t="s">
        <v>532</v>
      </c>
      <c r="C90" s="60">
        <v>15812802.5</v>
      </c>
      <c r="D90" s="44">
        <v>11100000</v>
      </c>
      <c r="E90" s="60">
        <v>11145809.16</v>
      </c>
      <c r="F90" s="46">
        <f t="shared" si="5"/>
        <v>1.0041269513513513</v>
      </c>
      <c r="G90" s="67">
        <f t="shared" si="6"/>
        <v>0.70485982228640365</v>
      </c>
    </row>
    <row r="91" spans="1:7" ht="19.5" x14ac:dyDescent="0.35">
      <c r="A91" s="54" t="s">
        <v>149</v>
      </c>
      <c r="B91" s="55" t="s">
        <v>148</v>
      </c>
      <c r="C91" s="61">
        <f>C92</f>
        <v>9924090.129999999</v>
      </c>
      <c r="D91" s="62">
        <f>D92</f>
        <v>10737000</v>
      </c>
      <c r="E91" s="62">
        <f>E92</f>
        <v>10522926.720000003</v>
      </c>
      <c r="F91" s="7">
        <f t="shared" si="5"/>
        <v>0.98006209555741852</v>
      </c>
      <c r="G91" s="45">
        <f t="shared" si="6"/>
        <v>1.0603417121525078</v>
      </c>
    </row>
    <row r="92" spans="1:7" x14ac:dyDescent="0.3">
      <c r="A92" s="57" t="s">
        <v>151</v>
      </c>
      <c r="B92" s="58" t="s">
        <v>150</v>
      </c>
      <c r="C92" s="60">
        <f>C93+C94+C95</f>
        <v>9924090.129999999</v>
      </c>
      <c r="D92" s="44">
        <f>D93+D94+D95</f>
        <v>10737000</v>
      </c>
      <c r="E92" s="44">
        <f>E93+E94+E95</f>
        <v>10522926.720000003</v>
      </c>
      <c r="F92" s="8">
        <f t="shared" si="5"/>
        <v>0.98006209555741852</v>
      </c>
      <c r="G92" s="45">
        <f t="shared" si="6"/>
        <v>1.0603417121525078</v>
      </c>
    </row>
    <row r="93" spans="1:7" ht="37.5" x14ac:dyDescent="0.3">
      <c r="A93" s="57" t="s">
        <v>152</v>
      </c>
      <c r="B93" s="58" t="s">
        <v>479</v>
      </c>
      <c r="C93" s="60">
        <v>1251014.78</v>
      </c>
      <c r="D93" s="44">
        <v>1401002</v>
      </c>
      <c r="E93" s="44">
        <v>1401090.22</v>
      </c>
      <c r="F93" s="8">
        <f t="shared" si="5"/>
        <v>1.0000629692177456</v>
      </c>
      <c r="G93" s="45">
        <f t="shared" si="6"/>
        <v>1.1199629631873733</v>
      </c>
    </row>
    <row r="94" spans="1:7" x14ac:dyDescent="0.3">
      <c r="A94" s="57" t="s">
        <v>154</v>
      </c>
      <c r="B94" s="58" t="s">
        <v>153</v>
      </c>
      <c r="C94" s="60">
        <v>2412003.14</v>
      </c>
      <c r="D94" s="44">
        <v>268388</v>
      </c>
      <c r="E94" s="44">
        <v>52436.99</v>
      </c>
      <c r="F94" s="8">
        <f t="shared" si="5"/>
        <v>0.19537755041208996</v>
      </c>
      <c r="G94" s="45">
        <f t="shared" si="6"/>
        <v>2.1740017303625896E-2</v>
      </c>
    </row>
    <row r="95" spans="1:7" x14ac:dyDescent="0.3">
      <c r="A95" s="57" t="s">
        <v>156</v>
      </c>
      <c r="B95" s="58" t="s">
        <v>155</v>
      </c>
      <c r="C95" s="60">
        <f t="shared" ref="C95:E95" si="7">C96+C97</f>
        <v>6261072.21</v>
      </c>
      <c r="D95" s="44">
        <f t="shared" si="7"/>
        <v>9067610</v>
      </c>
      <c r="E95" s="44">
        <f t="shared" si="7"/>
        <v>9069399.5100000016</v>
      </c>
      <c r="F95" s="8">
        <f t="shared" si="5"/>
        <v>1.0001973518931673</v>
      </c>
      <c r="G95" s="45">
        <f t="shared" si="6"/>
        <v>1.4485377593177451</v>
      </c>
    </row>
    <row r="96" spans="1:7" x14ac:dyDescent="0.3">
      <c r="A96" s="57" t="s">
        <v>158</v>
      </c>
      <c r="B96" s="58" t="s">
        <v>157</v>
      </c>
      <c r="C96" s="60">
        <v>4429386.47</v>
      </c>
      <c r="D96" s="44">
        <v>4873086</v>
      </c>
      <c r="E96" s="44">
        <v>4874875.07</v>
      </c>
      <c r="F96" s="8">
        <f t="shared" si="5"/>
        <v>1.0003671328599577</v>
      </c>
      <c r="G96" s="45">
        <f t="shared" si="6"/>
        <v>1.1005756898878143</v>
      </c>
    </row>
    <row r="97" spans="1:7" x14ac:dyDescent="0.3">
      <c r="A97" s="57" t="s">
        <v>160</v>
      </c>
      <c r="B97" s="58" t="s">
        <v>159</v>
      </c>
      <c r="C97" s="60">
        <v>1831685.74</v>
      </c>
      <c r="D97" s="44">
        <v>4194524</v>
      </c>
      <c r="E97" s="44">
        <v>4194524.4400000004</v>
      </c>
      <c r="F97" s="8">
        <f t="shared" si="5"/>
        <v>1.0000001048986726</v>
      </c>
      <c r="G97" s="45" t="s">
        <v>542</v>
      </c>
    </row>
    <row r="98" spans="1:7" ht="39" x14ac:dyDescent="0.35">
      <c r="A98" s="54" t="s">
        <v>162</v>
      </c>
      <c r="B98" s="55" t="s">
        <v>161</v>
      </c>
      <c r="C98" s="56">
        <f t="shared" ref="C98:E98" si="8">C99+C102</f>
        <v>69132382.780000001</v>
      </c>
      <c r="D98" s="42">
        <f t="shared" si="8"/>
        <v>159087795.08000001</v>
      </c>
      <c r="E98" s="42">
        <f t="shared" si="8"/>
        <v>185784142.00999999</v>
      </c>
      <c r="F98" s="7">
        <f t="shared" si="5"/>
        <v>1.1678088939291369</v>
      </c>
      <c r="G98" s="45" t="s">
        <v>533</v>
      </c>
    </row>
    <row r="99" spans="1:7" x14ac:dyDescent="0.3">
      <c r="A99" s="57" t="s">
        <v>276</v>
      </c>
      <c r="B99" s="58" t="s">
        <v>277</v>
      </c>
      <c r="C99" s="60">
        <v>515346.95</v>
      </c>
      <c r="D99" s="44">
        <v>462000</v>
      </c>
      <c r="E99" s="44">
        <v>447780.7</v>
      </c>
      <c r="F99" s="8">
        <f t="shared" si="5"/>
        <v>0.96922229437229435</v>
      </c>
      <c r="G99" s="45">
        <f t="shared" si="6"/>
        <v>0.86889172430340378</v>
      </c>
    </row>
    <row r="100" spans="1:7" ht="37.5" x14ac:dyDescent="0.3">
      <c r="A100" s="57" t="s">
        <v>280</v>
      </c>
      <c r="B100" s="58" t="s">
        <v>281</v>
      </c>
      <c r="C100" s="60">
        <v>515346.95</v>
      </c>
      <c r="D100" s="44">
        <v>462000</v>
      </c>
      <c r="E100" s="44">
        <v>447780.7</v>
      </c>
      <c r="F100" s="8">
        <f t="shared" si="5"/>
        <v>0.96922229437229435</v>
      </c>
      <c r="G100" s="45">
        <f t="shared" si="6"/>
        <v>0.86889172430340378</v>
      </c>
    </row>
    <row r="101" spans="1:7" ht="56.25" x14ac:dyDescent="0.3">
      <c r="A101" s="57" t="s">
        <v>282</v>
      </c>
      <c r="B101" s="58" t="s">
        <v>283</v>
      </c>
      <c r="C101" s="60">
        <v>515346.95</v>
      </c>
      <c r="D101" s="44">
        <v>462000</v>
      </c>
      <c r="E101" s="44">
        <v>447780.7</v>
      </c>
      <c r="F101" s="8">
        <f t="shared" si="5"/>
        <v>0.96922229437229435</v>
      </c>
      <c r="G101" s="45">
        <f t="shared" si="6"/>
        <v>0.86889172430340378</v>
      </c>
    </row>
    <row r="102" spans="1:7" x14ac:dyDescent="0.3">
      <c r="A102" s="57" t="s">
        <v>164</v>
      </c>
      <c r="B102" s="58" t="s">
        <v>163</v>
      </c>
      <c r="C102" s="60">
        <f>C103+C105</f>
        <v>68617035.829999998</v>
      </c>
      <c r="D102" s="44">
        <f>D103+D105</f>
        <v>158625795.08000001</v>
      </c>
      <c r="E102" s="44">
        <f>E103+E105</f>
        <v>185336361.31</v>
      </c>
      <c r="F102" s="8">
        <f t="shared" si="5"/>
        <v>1.168387280369684</v>
      </c>
      <c r="G102" s="45" t="s">
        <v>533</v>
      </c>
    </row>
    <row r="103" spans="1:7" ht="37.5" x14ac:dyDescent="0.3">
      <c r="A103" s="57" t="s">
        <v>284</v>
      </c>
      <c r="B103" s="58" t="s">
        <v>285</v>
      </c>
      <c r="C103" s="60">
        <v>680982.94</v>
      </c>
      <c r="D103" s="44">
        <v>576000</v>
      </c>
      <c r="E103" s="44">
        <v>607687.24</v>
      </c>
      <c r="F103" s="8">
        <f t="shared" si="5"/>
        <v>1.0550125694444443</v>
      </c>
      <c r="G103" s="45">
        <f t="shared" si="6"/>
        <v>0.89236778824444563</v>
      </c>
    </row>
    <row r="104" spans="1:7" ht="37.5" x14ac:dyDescent="0.3">
      <c r="A104" s="57" t="s">
        <v>286</v>
      </c>
      <c r="B104" s="58" t="s">
        <v>287</v>
      </c>
      <c r="C104" s="60">
        <v>680982.94</v>
      </c>
      <c r="D104" s="44">
        <v>576000</v>
      </c>
      <c r="E104" s="44">
        <v>607687.24</v>
      </c>
      <c r="F104" s="8">
        <f t="shared" si="5"/>
        <v>1.0550125694444443</v>
      </c>
      <c r="G104" s="45">
        <f t="shared" si="6"/>
        <v>0.89236778824444563</v>
      </c>
    </row>
    <row r="105" spans="1:7" x14ac:dyDescent="0.3">
      <c r="A105" s="57" t="s">
        <v>166</v>
      </c>
      <c r="B105" s="58" t="s">
        <v>165</v>
      </c>
      <c r="C105" s="60">
        <v>67936052.890000001</v>
      </c>
      <c r="D105" s="44">
        <v>158049795.08000001</v>
      </c>
      <c r="E105" s="44">
        <v>184728674.06999999</v>
      </c>
      <c r="F105" s="8">
        <f t="shared" si="5"/>
        <v>1.1688004655526187</v>
      </c>
      <c r="G105" s="45" t="s">
        <v>533</v>
      </c>
    </row>
    <row r="106" spans="1:7" x14ac:dyDescent="0.3">
      <c r="A106" s="57" t="s">
        <v>168</v>
      </c>
      <c r="B106" s="58" t="s">
        <v>167</v>
      </c>
      <c r="C106" s="60">
        <v>67936052.890000001</v>
      </c>
      <c r="D106" s="44">
        <v>158049795.08000001</v>
      </c>
      <c r="E106" s="44">
        <v>184728674.06999999</v>
      </c>
      <c r="F106" s="8">
        <f t="shared" si="5"/>
        <v>1.1688004655526187</v>
      </c>
      <c r="G106" s="45" t="s">
        <v>533</v>
      </c>
    </row>
    <row r="107" spans="1:7" ht="39" x14ac:dyDescent="0.35">
      <c r="A107" s="54" t="s">
        <v>170</v>
      </c>
      <c r="B107" s="55" t="s">
        <v>169</v>
      </c>
      <c r="C107" s="56">
        <f t="shared" ref="C107:E107" si="9">C108+C112+C117+C120</f>
        <v>77748622.99000001</v>
      </c>
      <c r="D107" s="42">
        <f t="shared" si="9"/>
        <v>73349100</v>
      </c>
      <c r="E107" s="42">
        <f t="shared" si="9"/>
        <v>80926451.25999999</v>
      </c>
      <c r="F107" s="7">
        <f t="shared" si="5"/>
        <v>1.1033053065409117</v>
      </c>
      <c r="G107" s="45">
        <f t="shared" si="6"/>
        <v>1.0408731132178213</v>
      </c>
    </row>
    <row r="108" spans="1:7" ht="75" x14ac:dyDescent="0.3">
      <c r="A108" s="57" t="s">
        <v>172</v>
      </c>
      <c r="B108" s="58" t="s">
        <v>171</v>
      </c>
      <c r="C108" s="60">
        <f t="shared" ref="C108:E108" si="10">C109</f>
        <v>32891504.010000002</v>
      </c>
      <c r="D108" s="44">
        <f t="shared" si="10"/>
        <v>22519000</v>
      </c>
      <c r="E108" s="44">
        <f t="shared" si="10"/>
        <v>24948761.489999998</v>
      </c>
      <c r="F108" s="8">
        <f t="shared" si="5"/>
        <v>1.1078982854478441</v>
      </c>
      <c r="G108" s="45">
        <f t="shared" si="6"/>
        <v>0.75851689489221374</v>
      </c>
    </row>
    <row r="109" spans="1:7" ht="93.75" x14ac:dyDescent="0.3">
      <c r="A109" s="57" t="s">
        <v>174</v>
      </c>
      <c r="B109" s="58" t="s">
        <v>173</v>
      </c>
      <c r="C109" s="60">
        <f t="shared" ref="C109:E109" si="11">C110+C111</f>
        <v>32891504.010000002</v>
      </c>
      <c r="D109" s="44">
        <f t="shared" si="11"/>
        <v>22519000</v>
      </c>
      <c r="E109" s="44">
        <f t="shared" si="11"/>
        <v>24948761.489999998</v>
      </c>
      <c r="F109" s="8">
        <f t="shared" si="5"/>
        <v>1.1078982854478441</v>
      </c>
      <c r="G109" s="45">
        <f t="shared" si="6"/>
        <v>0.75851689489221374</v>
      </c>
    </row>
    <row r="110" spans="1:7" ht="87.75" customHeight="1" x14ac:dyDescent="0.3">
      <c r="A110" s="57" t="s">
        <v>176</v>
      </c>
      <c r="B110" s="58" t="s">
        <v>175</v>
      </c>
      <c r="C110" s="60">
        <v>16758</v>
      </c>
      <c r="D110" s="44">
        <v>0</v>
      </c>
      <c r="E110" s="44">
        <v>0</v>
      </c>
      <c r="F110" s="8">
        <v>0</v>
      </c>
      <c r="G110" s="45">
        <f t="shared" si="6"/>
        <v>0</v>
      </c>
    </row>
    <row r="111" spans="1:7" ht="111.75" customHeight="1" x14ac:dyDescent="0.3">
      <c r="A111" s="68" t="s">
        <v>480</v>
      </c>
      <c r="B111" s="77" t="s">
        <v>550</v>
      </c>
      <c r="C111" s="60">
        <v>32874746.010000002</v>
      </c>
      <c r="D111" s="44">
        <v>22519000</v>
      </c>
      <c r="E111" s="44">
        <v>24948761.489999998</v>
      </c>
      <c r="F111" s="8">
        <f t="shared" si="5"/>
        <v>1.1078982854478441</v>
      </c>
      <c r="G111" s="45">
        <f t="shared" si="6"/>
        <v>0.75890355114564112</v>
      </c>
    </row>
    <row r="112" spans="1:7" ht="37.5" x14ac:dyDescent="0.3">
      <c r="A112" s="57" t="s">
        <v>178</v>
      </c>
      <c r="B112" s="58" t="s">
        <v>177</v>
      </c>
      <c r="C112" s="60">
        <f t="shared" ref="C112:E112" si="12">C113+C115</f>
        <v>28789468.010000002</v>
      </c>
      <c r="D112" s="44">
        <f t="shared" si="12"/>
        <v>24975000</v>
      </c>
      <c r="E112" s="44">
        <f t="shared" si="12"/>
        <v>28316187.789999999</v>
      </c>
      <c r="F112" s="8">
        <f t="shared" si="5"/>
        <v>1.1337812928928928</v>
      </c>
      <c r="G112" s="45">
        <f t="shared" si="6"/>
        <v>0.98356064725351611</v>
      </c>
    </row>
    <row r="113" spans="1:7" ht="37.5" x14ac:dyDescent="0.3">
      <c r="A113" s="57" t="s">
        <v>180</v>
      </c>
      <c r="B113" s="58" t="s">
        <v>179</v>
      </c>
      <c r="C113" s="60">
        <v>26333184.260000002</v>
      </c>
      <c r="D113" s="44">
        <v>23263000</v>
      </c>
      <c r="E113" s="44">
        <v>26273519.550000001</v>
      </c>
      <c r="F113" s="8">
        <f t="shared" si="5"/>
        <v>1.1294123522331601</v>
      </c>
      <c r="G113" s="45">
        <f t="shared" si="6"/>
        <v>0.9977342386924839</v>
      </c>
    </row>
    <row r="114" spans="1:7" ht="56.25" x14ac:dyDescent="0.3">
      <c r="A114" s="57" t="s">
        <v>182</v>
      </c>
      <c r="B114" s="58" t="s">
        <v>181</v>
      </c>
      <c r="C114" s="60">
        <v>26333184.260000002</v>
      </c>
      <c r="D114" s="44">
        <v>23263000</v>
      </c>
      <c r="E114" s="44">
        <v>26273519.550000001</v>
      </c>
      <c r="F114" s="8">
        <f t="shared" si="5"/>
        <v>1.1294123522331601</v>
      </c>
      <c r="G114" s="45">
        <f t="shared" si="6"/>
        <v>0.9977342386924839</v>
      </c>
    </row>
    <row r="115" spans="1:7" ht="56.25" x14ac:dyDescent="0.3">
      <c r="A115" s="57" t="s">
        <v>184</v>
      </c>
      <c r="B115" s="58" t="s">
        <v>183</v>
      </c>
      <c r="C115" s="60">
        <v>2456283.75</v>
      </c>
      <c r="D115" s="44">
        <v>1712000</v>
      </c>
      <c r="E115" s="44">
        <v>2042668.24</v>
      </c>
      <c r="F115" s="8">
        <f t="shared" si="5"/>
        <v>1.1931473364485981</v>
      </c>
      <c r="G115" s="45">
        <f t="shared" si="6"/>
        <v>0.83160923081464022</v>
      </c>
    </row>
    <row r="116" spans="1:7" ht="56.25" x14ac:dyDescent="0.3">
      <c r="A116" s="57" t="s">
        <v>186</v>
      </c>
      <c r="B116" s="58" t="s">
        <v>185</v>
      </c>
      <c r="C116" s="60">
        <v>2456283.75</v>
      </c>
      <c r="D116" s="44">
        <v>1712000</v>
      </c>
      <c r="E116" s="44">
        <v>2042668.24</v>
      </c>
      <c r="F116" s="8">
        <f t="shared" si="5"/>
        <v>1.1931473364485981</v>
      </c>
      <c r="G116" s="45">
        <f t="shared" si="6"/>
        <v>0.83160923081464022</v>
      </c>
    </row>
    <row r="117" spans="1:7" ht="75" x14ac:dyDescent="0.3">
      <c r="A117" s="57" t="s">
        <v>188</v>
      </c>
      <c r="B117" s="58" t="s">
        <v>187</v>
      </c>
      <c r="C117" s="60">
        <v>1573800.97</v>
      </c>
      <c r="D117" s="44">
        <v>1530000</v>
      </c>
      <c r="E117" s="44">
        <v>1962934.66</v>
      </c>
      <c r="F117" s="8">
        <f t="shared" si="5"/>
        <v>1.2829638300653594</v>
      </c>
      <c r="G117" s="45" t="s">
        <v>540</v>
      </c>
    </row>
    <row r="118" spans="1:7" ht="75" x14ac:dyDescent="0.3">
      <c r="A118" s="57" t="s">
        <v>190</v>
      </c>
      <c r="B118" s="58" t="s">
        <v>189</v>
      </c>
      <c r="C118" s="60">
        <v>1573800.97</v>
      </c>
      <c r="D118" s="44">
        <v>1530000</v>
      </c>
      <c r="E118" s="44">
        <v>1962934.66</v>
      </c>
      <c r="F118" s="8">
        <f t="shared" si="5"/>
        <v>1.2829638300653594</v>
      </c>
      <c r="G118" s="45" t="s">
        <v>540</v>
      </c>
    </row>
    <row r="119" spans="1:7" ht="85.5" customHeight="1" x14ac:dyDescent="0.3">
      <c r="A119" s="57" t="s">
        <v>192</v>
      </c>
      <c r="B119" s="58" t="s">
        <v>191</v>
      </c>
      <c r="C119" s="60">
        <v>1573800.97</v>
      </c>
      <c r="D119" s="44">
        <v>1530000</v>
      </c>
      <c r="E119" s="44">
        <v>1962934.66</v>
      </c>
      <c r="F119" s="8">
        <f t="shared" si="5"/>
        <v>1.2829638300653594</v>
      </c>
      <c r="G119" s="45" t="s">
        <v>540</v>
      </c>
    </row>
    <row r="120" spans="1:7" ht="63" customHeight="1" thickBot="1" x14ac:dyDescent="0.35">
      <c r="A120" s="68" t="s">
        <v>481</v>
      </c>
      <c r="B120" s="78" t="s">
        <v>551</v>
      </c>
      <c r="C120" s="60">
        <v>14493850</v>
      </c>
      <c r="D120" s="44">
        <v>24325100</v>
      </c>
      <c r="E120" s="44">
        <v>25698567.32</v>
      </c>
      <c r="F120" s="8">
        <f t="shared" si="5"/>
        <v>1.0564629670587171</v>
      </c>
      <c r="G120" s="45" t="s">
        <v>543</v>
      </c>
    </row>
    <row r="121" spans="1:7" ht="57" thickBot="1" x14ac:dyDescent="0.35">
      <c r="A121" s="68" t="s">
        <v>482</v>
      </c>
      <c r="B121" s="78" t="s">
        <v>552</v>
      </c>
      <c r="C121" s="60">
        <v>14493850</v>
      </c>
      <c r="D121" s="44">
        <v>24325100</v>
      </c>
      <c r="E121" s="44">
        <v>25698567.32</v>
      </c>
      <c r="F121" s="8">
        <f t="shared" si="5"/>
        <v>1.0564629670587171</v>
      </c>
      <c r="G121" s="45" t="s">
        <v>543</v>
      </c>
    </row>
    <row r="122" spans="1:7" ht="19.5" x14ac:dyDescent="0.35">
      <c r="A122" s="54" t="s">
        <v>194</v>
      </c>
      <c r="B122" s="55" t="s">
        <v>193</v>
      </c>
      <c r="C122" s="56">
        <f t="shared" ref="C122:E122" si="13">C123</f>
        <v>21171899.739999998</v>
      </c>
      <c r="D122" s="42">
        <f t="shared" si="13"/>
        <v>17123000</v>
      </c>
      <c r="E122" s="56">
        <f t="shared" si="13"/>
        <v>18967995.23</v>
      </c>
      <c r="F122" s="66">
        <f t="shared" si="5"/>
        <v>1.1077495316241313</v>
      </c>
      <c r="G122" s="67">
        <f t="shared" si="6"/>
        <v>0.8959042628642262</v>
      </c>
    </row>
    <row r="123" spans="1:7" ht="37.5" x14ac:dyDescent="0.3">
      <c r="A123" s="57" t="s">
        <v>196</v>
      </c>
      <c r="B123" s="58" t="s">
        <v>195</v>
      </c>
      <c r="C123" s="60">
        <v>21171899.739999998</v>
      </c>
      <c r="D123" s="44">
        <f>D124</f>
        <v>17123000</v>
      </c>
      <c r="E123" s="60">
        <f>E124</f>
        <v>18967995.23</v>
      </c>
      <c r="F123" s="46">
        <f t="shared" si="5"/>
        <v>1.1077495316241313</v>
      </c>
      <c r="G123" s="67">
        <f t="shared" si="6"/>
        <v>0.8959042628642262</v>
      </c>
    </row>
    <row r="124" spans="1:7" ht="37.5" x14ac:dyDescent="0.3">
      <c r="A124" s="57" t="s">
        <v>198</v>
      </c>
      <c r="B124" s="58" t="s">
        <v>197</v>
      </c>
      <c r="C124" s="60">
        <v>21171899.739999998</v>
      </c>
      <c r="D124" s="44">
        <v>17123000</v>
      </c>
      <c r="E124" s="60">
        <v>18967995.23</v>
      </c>
      <c r="F124" s="46">
        <f t="shared" si="5"/>
        <v>1.1077495316241313</v>
      </c>
      <c r="G124" s="67">
        <f t="shared" si="6"/>
        <v>0.8959042628642262</v>
      </c>
    </row>
    <row r="125" spans="1:7" ht="19.5" x14ac:dyDescent="0.35">
      <c r="A125" s="54" t="s">
        <v>200</v>
      </c>
      <c r="B125" s="55" t="s">
        <v>199</v>
      </c>
      <c r="C125" s="56">
        <f>C126+C161+C164+C169+C180+C159</f>
        <v>51788840.519999996</v>
      </c>
      <c r="D125" s="42">
        <f>D126+D161+D164+D169+D180+D159</f>
        <v>32123000</v>
      </c>
      <c r="E125" s="56">
        <f>E126+E161+E164+E169+E180+E159</f>
        <v>33891619.57</v>
      </c>
      <c r="F125" s="66">
        <f t="shared" si="5"/>
        <v>1.0550577333997448</v>
      </c>
      <c r="G125" s="67">
        <f t="shared" si="6"/>
        <v>0.65441935424122144</v>
      </c>
    </row>
    <row r="126" spans="1:7" ht="37.5" x14ac:dyDescent="0.3">
      <c r="A126" s="57" t="s">
        <v>288</v>
      </c>
      <c r="B126" s="58" t="s">
        <v>289</v>
      </c>
      <c r="C126" s="60">
        <f>C127+C129+C131+C134+C136+C138+C140+C142+C144+C146+C150+C152+C154+C157</f>
        <v>19571159.380000003</v>
      </c>
      <c r="D126" s="44">
        <f>D127+D129+D131+D134+D136+D138+D140+D142+D144+D146+D150+D152+D154+D157</f>
        <v>14802500</v>
      </c>
      <c r="E126" s="60">
        <f>E127+E129+E131+E134+E136+E138+E140+E142+E144+E146+E150+E152+E154+E157</f>
        <v>14962656.5</v>
      </c>
      <c r="F126" s="46">
        <f t="shared" si="5"/>
        <v>1.0108195575071779</v>
      </c>
      <c r="G126" s="67">
        <f t="shared" si="6"/>
        <v>0.76452581114282447</v>
      </c>
    </row>
    <row r="127" spans="1:7" ht="56.25" x14ac:dyDescent="0.3">
      <c r="A127" s="57" t="s">
        <v>290</v>
      </c>
      <c r="B127" s="58" t="s">
        <v>412</v>
      </c>
      <c r="C127" s="60">
        <v>298226.31</v>
      </c>
      <c r="D127" s="44">
        <v>184000</v>
      </c>
      <c r="E127" s="60">
        <v>184486.04</v>
      </c>
      <c r="F127" s="46">
        <f t="shared" si="5"/>
        <v>1.0026415217391305</v>
      </c>
      <c r="G127" s="67">
        <f t="shared" si="6"/>
        <v>0.6186108797711376</v>
      </c>
    </row>
    <row r="128" spans="1:7" ht="75" x14ac:dyDescent="0.3">
      <c r="A128" s="57" t="s">
        <v>291</v>
      </c>
      <c r="B128" s="58" t="s">
        <v>413</v>
      </c>
      <c r="C128" s="60">
        <v>298226.31</v>
      </c>
      <c r="D128" s="44">
        <v>184000</v>
      </c>
      <c r="E128" s="60">
        <v>184486.04</v>
      </c>
      <c r="F128" s="46">
        <f t="shared" si="5"/>
        <v>1.0026415217391305</v>
      </c>
      <c r="G128" s="67">
        <f t="shared" si="6"/>
        <v>0.6186108797711376</v>
      </c>
    </row>
    <row r="129" spans="1:7" ht="75" x14ac:dyDescent="0.3">
      <c r="A129" s="57" t="s">
        <v>292</v>
      </c>
      <c r="B129" s="58" t="s">
        <v>414</v>
      </c>
      <c r="C129" s="60">
        <v>1700384.26</v>
      </c>
      <c r="D129" s="44">
        <v>1890000</v>
      </c>
      <c r="E129" s="60">
        <v>1908561.16</v>
      </c>
      <c r="F129" s="46">
        <f t="shared" si="5"/>
        <v>1.0098207195767195</v>
      </c>
      <c r="G129" s="67">
        <f t="shared" si="6"/>
        <v>1.1224293266511418</v>
      </c>
    </row>
    <row r="130" spans="1:7" ht="112.5" x14ac:dyDescent="0.3">
      <c r="A130" s="57" t="s">
        <v>293</v>
      </c>
      <c r="B130" s="58" t="s">
        <v>415</v>
      </c>
      <c r="C130" s="60">
        <v>1700384.26</v>
      </c>
      <c r="D130" s="44">
        <v>1890000</v>
      </c>
      <c r="E130" s="60">
        <v>1908561.16</v>
      </c>
      <c r="F130" s="46">
        <f t="shared" si="5"/>
        <v>1.0098207195767195</v>
      </c>
      <c r="G130" s="67">
        <f t="shared" si="6"/>
        <v>1.1224293266511418</v>
      </c>
    </row>
    <row r="131" spans="1:7" ht="56.25" x14ac:dyDescent="0.3">
      <c r="A131" s="57" t="s">
        <v>294</v>
      </c>
      <c r="B131" s="58" t="s">
        <v>416</v>
      </c>
      <c r="C131" s="60">
        <f>C132+C133</f>
        <v>1182416.8799999999</v>
      </c>
      <c r="D131" s="44">
        <v>1793000</v>
      </c>
      <c r="E131" s="60">
        <v>1812126.28</v>
      </c>
      <c r="F131" s="46">
        <f t="shared" si="5"/>
        <v>1.010667194645845</v>
      </c>
      <c r="G131" s="67" t="s">
        <v>544</v>
      </c>
    </row>
    <row r="132" spans="1:7" ht="75" x14ac:dyDescent="0.3">
      <c r="A132" s="57" t="s">
        <v>295</v>
      </c>
      <c r="B132" s="58" t="s">
        <v>417</v>
      </c>
      <c r="C132" s="60">
        <v>1137916.8799999999</v>
      </c>
      <c r="D132" s="44">
        <v>1793000</v>
      </c>
      <c r="E132" s="60">
        <v>1812126.28</v>
      </c>
      <c r="F132" s="46">
        <f t="shared" si="5"/>
        <v>1.010667194645845</v>
      </c>
      <c r="G132" s="67" t="s">
        <v>545</v>
      </c>
    </row>
    <row r="133" spans="1:7" ht="75" x14ac:dyDescent="0.3">
      <c r="A133" s="57" t="s">
        <v>296</v>
      </c>
      <c r="B133" s="58" t="s">
        <v>418</v>
      </c>
      <c r="C133" s="60">
        <v>44500</v>
      </c>
      <c r="D133" s="44">
        <v>0</v>
      </c>
      <c r="E133" s="60">
        <v>0</v>
      </c>
      <c r="F133" s="46">
        <v>0</v>
      </c>
      <c r="G133" s="67">
        <f t="shared" si="6"/>
        <v>0</v>
      </c>
    </row>
    <row r="134" spans="1:7" ht="56.25" x14ac:dyDescent="0.3">
      <c r="A134" s="57" t="s">
        <v>297</v>
      </c>
      <c r="B134" s="58" t="s">
        <v>419</v>
      </c>
      <c r="C134" s="60">
        <f>C135</f>
        <v>853570.28</v>
      </c>
      <c r="D134" s="44">
        <v>530000</v>
      </c>
      <c r="E134" s="60">
        <v>532674.80000000005</v>
      </c>
      <c r="F134" s="46">
        <f t="shared" si="5"/>
        <v>1.0050467924528304</v>
      </c>
      <c r="G134" s="67">
        <f t="shared" si="6"/>
        <v>0.62405499872839998</v>
      </c>
    </row>
    <row r="135" spans="1:7" ht="93.75" x14ac:dyDescent="0.3">
      <c r="A135" s="57" t="s">
        <v>420</v>
      </c>
      <c r="B135" s="58" t="s">
        <v>421</v>
      </c>
      <c r="C135" s="60">
        <v>853570.28</v>
      </c>
      <c r="D135" s="44">
        <v>530000</v>
      </c>
      <c r="E135" s="60">
        <v>532674.80000000005</v>
      </c>
      <c r="F135" s="46">
        <f t="shared" ref="F135:F188" si="14">E135/D135</f>
        <v>1.0050467924528304</v>
      </c>
      <c r="G135" s="67">
        <f t="shared" ref="G135:G188" si="15">E135/C135</f>
        <v>0.62405499872839998</v>
      </c>
    </row>
    <row r="136" spans="1:7" ht="56.25" x14ac:dyDescent="0.3">
      <c r="A136" s="57" t="s">
        <v>380</v>
      </c>
      <c r="B136" s="58" t="s">
        <v>422</v>
      </c>
      <c r="C136" s="60">
        <v>6000</v>
      </c>
      <c r="D136" s="44">
        <v>9000</v>
      </c>
      <c r="E136" s="60">
        <v>9000</v>
      </c>
      <c r="F136" s="46">
        <f t="shared" si="14"/>
        <v>1</v>
      </c>
      <c r="G136" s="67" t="s">
        <v>546</v>
      </c>
    </row>
    <row r="137" spans="1:7" ht="93.75" x14ac:dyDescent="0.3">
      <c r="A137" s="57" t="s">
        <v>379</v>
      </c>
      <c r="B137" s="58" t="s">
        <v>423</v>
      </c>
      <c r="C137" s="60">
        <v>6000</v>
      </c>
      <c r="D137" s="44">
        <v>9000</v>
      </c>
      <c r="E137" s="60">
        <v>9000</v>
      </c>
      <c r="F137" s="46">
        <f t="shared" si="14"/>
        <v>1</v>
      </c>
      <c r="G137" s="67" t="s">
        <v>546</v>
      </c>
    </row>
    <row r="138" spans="1:7" ht="56.25" x14ac:dyDescent="0.3">
      <c r="A138" s="57" t="s">
        <v>298</v>
      </c>
      <c r="B138" s="58" t="s">
        <v>424</v>
      </c>
      <c r="C138" s="60">
        <v>3000</v>
      </c>
      <c r="D138" s="44">
        <v>3000</v>
      </c>
      <c r="E138" s="60">
        <v>3000</v>
      </c>
      <c r="F138" s="46">
        <f t="shared" si="14"/>
        <v>1</v>
      </c>
      <c r="G138" s="67">
        <f t="shared" si="15"/>
        <v>1</v>
      </c>
    </row>
    <row r="139" spans="1:7" ht="93.75" x14ac:dyDescent="0.3">
      <c r="A139" s="57" t="s">
        <v>299</v>
      </c>
      <c r="B139" s="58" t="s">
        <v>425</v>
      </c>
      <c r="C139" s="60">
        <v>3000</v>
      </c>
      <c r="D139" s="44">
        <v>3000</v>
      </c>
      <c r="E139" s="60">
        <v>3000</v>
      </c>
      <c r="F139" s="46">
        <f t="shared" si="14"/>
        <v>1</v>
      </c>
      <c r="G139" s="67">
        <f t="shared" si="15"/>
        <v>1</v>
      </c>
    </row>
    <row r="140" spans="1:7" ht="56.25" x14ac:dyDescent="0.3">
      <c r="A140" s="57" t="s">
        <v>426</v>
      </c>
      <c r="B140" s="58" t="s">
        <v>427</v>
      </c>
      <c r="C140" s="60">
        <v>200</v>
      </c>
      <c r="D140" s="44">
        <v>0</v>
      </c>
      <c r="E140" s="60">
        <v>20000</v>
      </c>
      <c r="F140" s="72" t="s">
        <v>411</v>
      </c>
      <c r="G140" s="45" t="s">
        <v>553</v>
      </c>
    </row>
    <row r="141" spans="1:7" ht="75" x14ac:dyDescent="0.3">
      <c r="A141" s="57" t="s">
        <v>428</v>
      </c>
      <c r="B141" s="58" t="s">
        <v>429</v>
      </c>
      <c r="C141" s="60">
        <v>200</v>
      </c>
      <c r="D141" s="44">
        <v>0</v>
      </c>
      <c r="E141" s="60">
        <v>20000</v>
      </c>
      <c r="F141" s="72" t="s">
        <v>411</v>
      </c>
      <c r="G141" s="45" t="s">
        <v>553</v>
      </c>
    </row>
    <row r="142" spans="1:7" ht="56.25" x14ac:dyDescent="0.3">
      <c r="A142" s="57" t="s">
        <v>300</v>
      </c>
      <c r="B142" s="58" t="s">
        <v>430</v>
      </c>
      <c r="C142" s="60">
        <v>153660.99</v>
      </c>
      <c r="D142" s="44">
        <v>121300</v>
      </c>
      <c r="E142" s="60">
        <v>121300</v>
      </c>
      <c r="F142" s="46">
        <f t="shared" si="14"/>
        <v>1</v>
      </c>
      <c r="G142" s="67">
        <f t="shared" si="15"/>
        <v>0.78940009432452574</v>
      </c>
    </row>
    <row r="143" spans="1:7" ht="75" x14ac:dyDescent="0.3">
      <c r="A143" s="57" t="s">
        <v>301</v>
      </c>
      <c r="B143" s="58" t="s">
        <v>431</v>
      </c>
      <c r="C143" s="60">
        <v>153660.99</v>
      </c>
      <c r="D143" s="44">
        <v>121300</v>
      </c>
      <c r="E143" s="60">
        <v>121300</v>
      </c>
      <c r="F143" s="46">
        <f t="shared" si="14"/>
        <v>1</v>
      </c>
      <c r="G143" s="67">
        <f t="shared" si="15"/>
        <v>0.78940009432452574</v>
      </c>
    </row>
    <row r="144" spans="1:7" ht="75" x14ac:dyDescent="0.3">
      <c r="A144" s="57" t="s">
        <v>302</v>
      </c>
      <c r="B144" s="58" t="s">
        <v>432</v>
      </c>
      <c r="C144" s="60">
        <v>530344.23</v>
      </c>
      <c r="D144" s="44">
        <v>556000</v>
      </c>
      <c r="E144" s="60">
        <v>558734.26</v>
      </c>
      <c r="F144" s="46">
        <f t="shared" si="14"/>
        <v>1.0049177338129496</v>
      </c>
      <c r="G144" s="67">
        <f t="shared" si="15"/>
        <v>1.0535313262482371</v>
      </c>
    </row>
    <row r="145" spans="1:7" ht="93.75" x14ac:dyDescent="0.3">
      <c r="A145" s="57" t="s">
        <v>303</v>
      </c>
      <c r="B145" s="58" t="s">
        <v>433</v>
      </c>
      <c r="C145" s="60">
        <v>530344.23</v>
      </c>
      <c r="D145" s="44">
        <v>556000</v>
      </c>
      <c r="E145" s="60">
        <v>558734.26</v>
      </c>
      <c r="F145" s="46">
        <f t="shared" si="14"/>
        <v>1.0049177338129496</v>
      </c>
      <c r="G145" s="67">
        <f t="shared" si="15"/>
        <v>1.0535313262482371</v>
      </c>
    </row>
    <row r="146" spans="1:7" ht="75" x14ac:dyDescent="0.3">
      <c r="A146" s="57" t="s">
        <v>304</v>
      </c>
      <c r="B146" s="58" t="s">
        <v>434</v>
      </c>
      <c r="C146" s="60">
        <f>C147+C148</f>
        <v>423829.33</v>
      </c>
      <c r="D146" s="44">
        <v>333000</v>
      </c>
      <c r="E146" s="60">
        <v>354809.68</v>
      </c>
      <c r="F146" s="46">
        <f t="shared" si="14"/>
        <v>1.0654945345345346</v>
      </c>
      <c r="G146" s="67">
        <f t="shared" si="15"/>
        <v>0.83715225654628478</v>
      </c>
    </row>
    <row r="147" spans="1:7" ht="112.5" x14ac:dyDescent="0.3">
      <c r="A147" s="57" t="s">
        <v>305</v>
      </c>
      <c r="B147" s="58" t="s">
        <v>435</v>
      </c>
      <c r="C147" s="60">
        <v>248174.13</v>
      </c>
      <c r="D147" s="44">
        <v>217000</v>
      </c>
      <c r="E147" s="60">
        <v>218564.43</v>
      </c>
      <c r="F147" s="46">
        <f t="shared" si="14"/>
        <v>1.0072093548387095</v>
      </c>
      <c r="G147" s="67">
        <f t="shared" si="15"/>
        <v>0.88068982049015343</v>
      </c>
    </row>
    <row r="148" spans="1:7" ht="112.5" x14ac:dyDescent="0.3">
      <c r="A148" s="57" t="s">
        <v>306</v>
      </c>
      <c r="B148" s="58" t="s">
        <v>436</v>
      </c>
      <c r="C148" s="60">
        <v>175655.2</v>
      </c>
      <c r="D148" s="44">
        <v>116000</v>
      </c>
      <c r="E148" s="60">
        <v>116245.25</v>
      </c>
      <c r="F148" s="46">
        <f t="shared" si="14"/>
        <v>1.0021142241379311</v>
      </c>
      <c r="G148" s="67">
        <f t="shared" si="15"/>
        <v>0.6617808638742263</v>
      </c>
    </row>
    <row r="149" spans="1:7" ht="206.25" x14ac:dyDescent="0.3">
      <c r="A149" s="57" t="s">
        <v>534</v>
      </c>
      <c r="B149" s="58" t="s">
        <v>535</v>
      </c>
      <c r="C149" s="60">
        <v>0</v>
      </c>
      <c r="D149" s="44">
        <v>0</v>
      </c>
      <c r="E149" s="60">
        <v>20000</v>
      </c>
      <c r="F149" s="46">
        <v>0</v>
      </c>
      <c r="G149" s="71" t="s">
        <v>411</v>
      </c>
    </row>
    <row r="150" spans="1:7" ht="56.25" x14ac:dyDescent="0.3">
      <c r="A150" s="57" t="s">
        <v>307</v>
      </c>
      <c r="B150" s="58" t="s">
        <v>437</v>
      </c>
      <c r="C150" s="60">
        <v>22302.080000000002</v>
      </c>
      <c r="D150" s="44">
        <v>79000</v>
      </c>
      <c r="E150" s="60">
        <v>80125.460000000006</v>
      </c>
      <c r="F150" s="46">
        <f t="shared" si="14"/>
        <v>1.0142463291139241</v>
      </c>
      <c r="G150" s="67" t="s">
        <v>518</v>
      </c>
    </row>
    <row r="151" spans="1:7" ht="93.75" x14ac:dyDescent="0.3">
      <c r="A151" s="57" t="s">
        <v>308</v>
      </c>
      <c r="B151" s="58" t="s">
        <v>438</v>
      </c>
      <c r="C151" s="60">
        <v>22302.080000000002</v>
      </c>
      <c r="D151" s="44">
        <v>79000</v>
      </c>
      <c r="E151" s="60">
        <v>80125.460000000006</v>
      </c>
      <c r="F151" s="46">
        <f t="shared" si="14"/>
        <v>1.0142463291139241</v>
      </c>
      <c r="G151" s="67" t="s">
        <v>518</v>
      </c>
    </row>
    <row r="152" spans="1:7" ht="93.75" x14ac:dyDescent="0.3">
      <c r="A152" s="57" t="s">
        <v>378</v>
      </c>
      <c r="B152" s="58" t="s">
        <v>439</v>
      </c>
      <c r="C152" s="60">
        <v>135246.91</v>
      </c>
      <c r="D152" s="44">
        <v>10000</v>
      </c>
      <c r="E152" s="60">
        <v>10000</v>
      </c>
      <c r="F152" s="46">
        <f t="shared" si="14"/>
        <v>1</v>
      </c>
      <c r="G152" s="67">
        <f t="shared" si="15"/>
        <v>7.3938842669307558E-2</v>
      </c>
    </row>
    <row r="153" spans="1:7" ht="112.5" x14ac:dyDescent="0.3">
      <c r="A153" s="57" t="s">
        <v>377</v>
      </c>
      <c r="B153" s="58" t="s">
        <v>440</v>
      </c>
      <c r="C153" s="60">
        <v>135246.91</v>
      </c>
      <c r="D153" s="44">
        <v>10000</v>
      </c>
      <c r="E153" s="60">
        <v>10000</v>
      </c>
      <c r="F153" s="46">
        <f t="shared" si="14"/>
        <v>1</v>
      </c>
      <c r="G153" s="67">
        <f t="shared" si="15"/>
        <v>7.3938842669307558E-2</v>
      </c>
    </row>
    <row r="154" spans="1:7" ht="56.25" x14ac:dyDescent="0.3">
      <c r="A154" s="57" t="s">
        <v>309</v>
      </c>
      <c r="B154" s="58" t="s">
        <v>441</v>
      </c>
      <c r="C154" s="60">
        <f>C155+C156</f>
        <v>5762009.3799999999</v>
      </c>
      <c r="D154" s="44">
        <v>2273300</v>
      </c>
      <c r="E154" s="60">
        <v>2283528.16</v>
      </c>
      <c r="F154" s="46">
        <f t="shared" si="14"/>
        <v>1.0044992565873401</v>
      </c>
      <c r="G154" s="67">
        <f t="shared" si="15"/>
        <v>0.3963076089265235</v>
      </c>
    </row>
    <row r="155" spans="1:7" ht="75" x14ac:dyDescent="0.3">
      <c r="A155" s="57" t="s">
        <v>310</v>
      </c>
      <c r="B155" s="58" t="s">
        <v>442</v>
      </c>
      <c r="C155" s="60">
        <v>5653573.8300000001</v>
      </c>
      <c r="D155" s="44">
        <v>2266700</v>
      </c>
      <c r="E155" s="60">
        <v>2276928.16</v>
      </c>
      <c r="F155" s="46">
        <f t="shared" si="14"/>
        <v>1.0045123571712182</v>
      </c>
      <c r="G155" s="67">
        <f t="shared" si="15"/>
        <v>0.4027413859739053</v>
      </c>
    </row>
    <row r="156" spans="1:7" ht="75" x14ac:dyDescent="0.3">
      <c r="A156" s="57" t="s">
        <v>311</v>
      </c>
      <c r="B156" s="58" t="s">
        <v>443</v>
      </c>
      <c r="C156" s="60">
        <v>108435.55</v>
      </c>
      <c r="D156" s="44">
        <v>6600</v>
      </c>
      <c r="E156" s="60">
        <v>6600</v>
      </c>
      <c r="F156" s="46">
        <f t="shared" si="14"/>
        <v>1</v>
      </c>
      <c r="G156" s="67">
        <f t="shared" si="15"/>
        <v>6.0865647843350267E-2</v>
      </c>
    </row>
    <row r="157" spans="1:7" ht="75" x14ac:dyDescent="0.3">
      <c r="A157" s="57" t="s">
        <v>312</v>
      </c>
      <c r="B157" s="58" t="s">
        <v>444</v>
      </c>
      <c r="C157" s="60">
        <v>8499968.7300000004</v>
      </c>
      <c r="D157" s="44">
        <v>7020900</v>
      </c>
      <c r="E157" s="60">
        <v>7084310.6600000001</v>
      </c>
      <c r="F157" s="46">
        <f t="shared" si="14"/>
        <v>1.0090316996396473</v>
      </c>
      <c r="G157" s="67">
        <f t="shared" si="15"/>
        <v>0.8334513790617204</v>
      </c>
    </row>
    <row r="158" spans="1:7" ht="93.75" x14ac:dyDescent="0.3">
      <c r="A158" s="57" t="s">
        <v>313</v>
      </c>
      <c r="B158" s="58" t="s">
        <v>445</v>
      </c>
      <c r="C158" s="60">
        <v>8499968.7300000004</v>
      </c>
      <c r="D158" s="44">
        <v>7020900</v>
      </c>
      <c r="E158" s="60">
        <v>7084310.6600000001</v>
      </c>
      <c r="F158" s="46">
        <f t="shared" si="14"/>
        <v>1.0090316996396473</v>
      </c>
      <c r="G158" s="67">
        <f t="shared" si="15"/>
        <v>0.8334513790617204</v>
      </c>
    </row>
    <row r="159" spans="1:7" ht="112.5" x14ac:dyDescent="0.3">
      <c r="A159" s="57" t="s">
        <v>375</v>
      </c>
      <c r="B159" s="58" t="s">
        <v>376</v>
      </c>
      <c r="C159" s="60">
        <v>4058751.41</v>
      </c>
      <c r="D159" s="44">
        <v>3450000</v>
      </c>
      <c r="E159" s="60">
        <v>3475404.34</v>
      </c>
      <c r="F159" s="46">
        <f t="shared" si="14"/>
        <v>1.0073635768115941</v>
      </c>
      <c r="G159" s="67">
        <f t="shared" si="15"/>
        <v>0.85627425504238996</v>
      </c>
    </row>
    <row r="160" spans="1:7" ht="150" x14ac:dyDescent="0.3">
      <c r="A160" s="57" t="s">
        <v>373</v>
      </c>
      <c r="B160" s="58" t="s">
        <v>374</v>
      </c>
      <c r="C160" s="60">
        <v>4058751.41</v>
      </c>
      <c r="D160" s="44">
        <v>3450000</v>
      </c>
      <c r="E160" s="60">
        <v>3475404.34</v>
      </c>
      <c r="F160" s="46">
        <f t="shared" si="14"/>
        <v>1.0073635768115941</v>
      </c>
      <c r="G160" s="67">
        <f t="shared" si="15"/>
        <v>0.85627425504238996</v>
      </c>
    </row>
    <row r="161" spans="1:7" ht="37.5" x14ac:dyDescent="0.3">
      <c r="A161" s="57" t="s">
        <v>314</v>
      </c>
      <c r="B161" s="58" t="s">
        <v>315</v>
      </c>
      <c r="C161" s="60">
        <f>C162+C163</f>
        <v>1474988.59</v>
      </c>
      <c r="D161" s="44">
        <f>D162+D163</f>
        <v>1452000</v>
      </c>
      <c r="E161" s="60">
        <f>E162+E163</f>
        <v>1474601.42</v>
      </c>
      <c r="F161" s="46">
        <f t="shared" si="14"/>
        <v>1.0155657162534435</v>
      </c>
      <c r="G161" s="67">
        <f t="shared" si="15"/>
        <v>0.99973750983388954</v>
      </c>
    </row>
    <row r="162" spans="1:7" ht="56.25" x14ac:dyDescent="0.3">
      <c r="A162" s="57" t="s">
        <v>316</v>
      </c>
      <c r="B162" s="58" t="s">
        <v>317</v>
      </c>
      <c r="C162" s="60">
        <v>996077.91</v>
      </c>
      <c r="D162" s="44">
        <v>1416000</v>
      </c>
      <c r="E162" s="60">
        <v>1438479.94</v>
      </c>
      <c r="F162" s="46">
        <f t="shared" si="14"/>
        <v>1.0158756638418078</v>
      </c>
      <c r="G162" s="67" t="s">
        <v>483</v>
      </c>
    </row>
    <row r="163" spans="1:7" ht="56.25" x14ac:dyDescent="0.3">
      <c r="A163" s="57" t="s">
        <v>318</v>
      </c>
      <c r="B163" s="58" t="s">
        <v>319</v>
      </c>
      <c r="C163" s="60">
        <v>478910.68</v>
      </c>
      <c r="D163" s="44">
        <v>36000</v>
      </c>
      <c r="E163" s="60">
        <v>36121.480000000003</v>
      </c>
      <c r="F163" s="46">
        <f t="shared" si="14"/>
        <v>1.0033744444444446</v>
      </c>
      <c r="G163" s="67">
        <f t="shared" si="15"/>
        <v>7.5424252388775301E-2</v>
      </c>
    </row>
    <row r="164" spans="1:7" ht="112.5" x14ac:dyDescent="0.3">
      <c r="A164" s="57" t="s">
        <v>446</v>
      </c>
      <c r="B164" s="58" t="s">
        <v>320</v>
      </c>
      <c r="C164" s="60">
        <f>C165+C167</f>
        <v>21570889.489999998</v>
      </c>
      <c r="D164" s="44">
        <f>D165+D167</f>
        <v>8847100</v>
      </c>
      <c r="E164" s="60">
        <f>E165+E167</f>
        <v>9221757.7600000016</v>
      </c>
      <c r="F164" s="46">
        <f t="shared" si="14"/>
        <v>1.0423480869437445</v>
      </c>
      <c r="G164" s="67">
        <f t="shared" si="15"/>
        <v>0.42750938779205633</v>
      </c>
    </row>
    <row r="165" spans="1:7" ht="56.25" x14ac:dyDescent="0.3">
      <c r="A165" s="57" t="s">
        <v>321</v>
      </c>
      <c r="B165" s="58" t="s">
        <v>322</v>
      </c>
      <c r="C165" s="60">
        <v>21354773.649999999</v>
      </c>
      <c r="D165" s="44">
        <v>8057100</v>
      </c>
      <c r="E165" s="60">
        <v>8429805.7100000009</v>
      </c>
      <c r="F165" s="46">
        <f t="shared" si="14"/>
        <v>1.046258046939966</v>
      </c>
      <c r="G165" s="67">
        <f t="shared" si="15"/>
        <v>0.39475041263197852</v>
      </c>
    </row>
    <row r="166" spans="1:7" ht="75" x14ac:dyDescent="0.3">
      <c r="A166" s="57" t="s">
        <v>323</v>
      </c>
      <c r="B166" s="58" t="s">
        <v>324</v>
      </c>
      <c r="C166" s="60">
        <v>21354773.649999999</v>
      </c>
      <c r="D166" s="44">
        <v>8057100</v>
      </c>
      <c r="E166" s="60">
        <v>8429805.7100000009</v>
      </c>
      <c r="F166" s="46">
        <f t="shared" si="14"/>
        <v>1.046258046939966</v>
      </c>
      <c r="G166" s="67">
        <f t="shared" si="15"/>
        <v>0.39475041263197852</v>
      </c>
    </row>
    <row r="167" spans="1:7" ht="93.75" x14ac:dyDescent="0.3">
      <c r="A167" s="57" t="s">
        <v>401</v>
      </c>
      <c r="B167" s="58" t="s">
        <v>403</v>
      </c>
      <c r="C167" s="60">
        <v>216115.84</v>
      </c>
      <c r="D167" s="44">
        <v>790000</v>
      </c>
      <c r="E167" s="60">
        <v>791952.05</v>
      </c>
      <c r="F167" s="46">
        <f t="shared" si="14"/>
        <v>1.0024709493670887</v>
      </c>
      <c r="G167" s="67" t="s">
        <v>536</v>
      </c>
    </row>
    <row r="168" spans="1:7" ht="75" x14ac:dyDescent="0.3">
      <c r="A168" s="57" t="s">
        <v>402</v>
      </c>
      <c r="B168" s="58" t="s">
        <v>447</v>
      </c>
      <c r="C168" s="60">
        <v>216115.84</v>
      </c>
      <c r="D168" s="44">
        <v>790000</v>
      </c>
      <c r="E168" s="60">
        <v>791952.05</v>
      </c>
      <c r="F168" s="46">
        <f t="shared" si="14"/>
        <v>1.0024709493670887</v>
      </c>
      <c r="G168" s="67" t="s">
        <v>536</v>
      </c>
    </row>
    <row r="169" spans="1:7" x14ac:dyDescent="0.3">
      <c r="A169" s="57" t="s">
        <v>325</v>
      </c>
      <c r="B169" s="58" t="s">
        <v>326</v>
      </c>
      <c r="C169" s="60">
        <f>C170+C172+C175+C177</f>
        <v>4388333.37</v>
      </c>
      <c r="D169" s="44">
        <f>D170+D172+D175+D177</f>
        <v>2191200</v>
      </c>
      <c r="E169" s="60">
        <f>E170+E172+E175+E177</f>
        <v>3313313.73</v>
      </c>
      <c r="F169" s="46">
        <f t="shared" si="14"/>
        <v>1.512100095837897</v>
      </c>
      <c r="G169" s="67">
        <f t="shared" si="15"/>
        <v>0.7550278091110475</v>
      </c>
    </row>
    <row r="170" spans="1:7" ht="93.75" x14ac:dyDescent="0.3">
      <c r="A170" s="57" t="s">
        <v>371</v>
      </c>
      <c r="B170" s="58" t="s">
        <v>372</v>
      </c>
      <c r="C170" s="60">
        <v>54130</v>
      </c>
      <c r="D170" s="44">
        <v>129800</v>
      </c>
      <c r="E170" s="60">
        <v>129804.55</v>
      </c>
      <c r="F170" s="46">
        <f t="shared" si="14"/>
        <v>1.0000350539291218</v>
      </c>
      <c r="G170" s="67" t="s">
        <v>537</v>
      </c>
    </row>
    <row r="171" spans="1:7" ht="75" x14ac:dyDescent="0.3">
      <c r="A171" s="57" t="s">
        <v>369</v>
      </c>
      <c r="B171" s="58" t="s">
        <v>370</v>
      </c>
      <c r="C171" s="60">
        <v>54130</v>
      </c>
      <c r="D171" s="44">
        <v>129800</v>
      </c>
      <c r="E171" s="60">
        <v>129804.55</v>
      </c>
      <c r="F171" s="46">
        <f t="shared" si="14"/>
        <v>1.0000350539291218</v>
      </c>
      <c r="G171" s="67" t="s">
        <v>537</v>
      </c>
    </row>
    <row r="172" spans="1:7" ht="37.5" x14ac:dyDescent="0.3">
      <c r="A172" s="57" t="s">
        <v>327</v>
      </c>
      <c r="B172" s="58" t="s">
        <v>328</v>
      </c>
      <c r="C172" s="60">
        <f>C173+C174</f>
        <v>1000724.97</v>
      </c>
      <c r="D172" s="44">
        <v>1309100</v>
      </c>
      <c r="E172" s="60">
        <v>2419738.94</v>
      </c>
      <c r="F172" s="46">
        <f t="shared" si="14"/>
        <v>1.8483988541746237</v>
      </c>
      <c r="G172" s="67" t="s">
        <v>537</v>
      </c>
    </row>
    <row r="173" spans="1:7" ht="150" x14ac:dyDescent="0.3">
      <c r="A173" s="57" t="s">
        <v>329</v>
      </c>
      <c r="B173" s="58" t="s">
        <v>330</v>
      </c>
      <c r="C173" s="60">
        <v>746969.91</v>
      </c>
      <c r="D173" s="44">
        <v>820800</v>
      </c>
      <c r="E173" s="60">
        <v>1260833.8600000001</v>
      </c>
      <c r="F173" s="46">
        <f t="shared" si="14"/>
        <v>1.5361036306042886</v>
      </c>
      <c r="G173" s="67" t="s">
        <v>541</v>
      </c>
    </row>
    <row r="174" spans="1:7" ht="150" x14ac:dyDescent="0.3">
      <c r="A174" s="57" t="s">
        <v>331</v>
      </c>
      <c r="B174" s="58" t="s">
        <v>332</v>
      </c>
      <c r="C174" s="60">
        <v>253755.06</v>
      </c>
      <c r="D174" s="44">
        <v>488300</v>
      </c>
      <c r="E174" s="60">
        <v>1158905.08</v>
      </c>
      <c r="F174" s="69">
        <f t="shared" si="14"/>
        <v>2.3733464673356544</v>
      </c>
      <c r="G174" s="67" t="s">
        <v>538</v>
      </c>
    </row>
    <row r="175" spans="1:7" ht="37.5" x14ac:dyDescent="0.3">
      <c r="A175" s="57" t="s">
        <v>333</v>
      </c>
      <c r="B175" s="58" t="s">
        <v>334</v>
      </c>
      <c r="C175" s="60">
        <v>632806.57999999996</v>
      </c>
      <c r="D175" s="44">
        <v>424700</v>
      </c>
      <c r="E175" s="60">
        <v>434609.64</v>
      </c>
      <c r="F175" s="46">
        <f t="shared" si="14"/>
        <v>1.0233332705439133</v>
      </c>
      <c r="G175" s="67">
        <f t="shared" si="15"/>
        <v>0.68679696725024575</v>
      </c>
    </row>
    <row r="176" spans="1:7" ht="56.25" x14ac:dyDescent="0.3">
      <c r="A176" s="57" t="s">
        <v>335</v>
      </c>
      <c r="B176" s="58" t="s">
        <v>336</v>
      </c>
      <c r="C176" s="60">
        <v>632806.57999999996</v>
      </c>
      <c r="D176" s="44">
        <v>424700</v>
      </c>
      <c r="E176" s="60">
        <v>434609.64</v>
      </c>
      <c r="F176" s="46">
        <f t="shared" si="14"/>
        <v>1.0233332705439133</v>
      </c>
      <c r="G176" s="67">
        <f t="shared" si="15"/>
        <v>0.68679696725024575</v>
      </c>
    </row>
    <row r="177" spans="1:7" ht="75" x14ac:dyDescent="0.3">
      <c r="A177" s="57" t="s">
        <v>337</v>
      </c>
      <c r="B177" s="58" t="s">
        <v>338</v>
      </c>
      <c r="C177" s="60">
        <f>C178+C179</f>
        <v>2700671.8200000003</v>
      </c>
      <c r="D177" s="44">
        <v>327600</v>
      </c>
      <c r="E177" s="60">
        <v>329160.59999999998</v>
      </c>
      <c r="F177" s="46">
        <f t="shared" si="14"/>
        <v>1.0047637362637363</v>
      </c>
      <c r="G177" s="67">
        <f t="shared" si="15"/>
        <v>0.12188100663041684</v>
      </c>
    </row>
    <row r="178" spans="1:7" ht="75" x14ac:dyDescent="0.3">
      <c r="A178" s="57" t="s">
        <v>339</v>
      </c>
      <c r="B178" s="58" t="s">
        <v>340</v>
      </c>
      <c r="C178" s="60">
        <v>2633135.12</v>
      </c>
      <c r="D178" s="44">
        <v>321500</v>
      </c>
      <c r="E178" s="60">
        <v>322930.24</v>
      </c>
      <c r="F178" s="46">
        <f t="shared" si="14"/>
        <v>1.0044486469673406</v>
      </c>
      <c r="G178" s="67">
        <f t="shared" si="15"/>
        <v>0.12264096800319156</v>
      </c>
    </row>
    <row r="179" spans="1:7" ht="75" x14ac:dyDescent="0.3">
      <c r="A179" s="57" t="s">
        <v>341</v>
      </c>
      <c r="B179" s="58" t="s">
        <v>342</v>
      </c>
      <c r="C179" s="60">
        <v>67536.7</v>
      </c>
      <c r="D179" s="44">
        <v>6100</v>
      </c>
      <c r="E179" s="60">
        <v>6230.36</v>
      </c>
      <c r="F179" s="46">
        <f t="shared" si="14"/>
        <v>1.0213704918032787</v>
      </c>
      <c r="G179" s="67">
        <f t="shared" si="15"/>
        <v>9.225147216254273E-2</v>
      </c>
    </row>
    <row r="180" spans="1:7" x14ac:dyDescent="0.3">
      <c r="A180" s="57" t="s">
        <v>343</v>
      </c>
      <c r="B180" s="58" t="s">
        <v>344</v>
      </c>
      <c r="C180" s="60">
        <f>C181+C182</f>
        <v>724718.28</v>
      </c>
      <c r="D180" s="44">
        <f>D181+D182</f>
        <v>1380200</v>
      </c>
      <c r="E180" s="60">
        <f>E181+E182</f>
        <v>1443885.82</v>
      </c>
      <c r="F180" s="46">
        <f t="shared" si="14"/>
        <v>1.0461424576148384</v>
      </c>
      <c r="G180" s="67">
        <f t="shared" si="15"/>
        <v>1.992340830701828</v>
      </c>
    </row>
    <row r="181" spans="1:7" ht="112.5" x14ac:dyDescent="0.3">
      <c r="A181" s="57" t="s">
        <v>345</v>
      </c>
      <c r="B181" s="58" t="s">
        <v>448</v>
      </c>
      <c r="C181" s="60">
        <v>374450</v>
      </c>
      <c r="D181" s="44">
        <v>973000</v>
      </c>
      <c r="E181" s="60">
        <v>1090765.77</v>
      </c>
      <c r="F181" s="46">
        <f t="shared" si="14"/>
        <v>1.1210336793422404</v>
      </c>
      <c r="G181" s="67">
        <f t="shared" si="15"/>
        <v>2.9129810922686605</v>
      </c>
    </row>
    <row r="182" spans="1:7" ht="37.5" x14ac:dyDescent="0.3">
      <c r="A182" s="57" t="s">
        <v>346</v>
      </c>
      <c r="B182" s="58" t="s">
        <v>347</v>
      </c>
      <c r="C182" s="60">
        <v>350268.28</v>
      </c>
      <c r="D182" s="44">
        <v>407200</v>
      </c>
      <c r="E182" s="60">
        <v>353120.05</v>
      </c>
      <c r="F182" s="46">
        <f t="shared" si="14"/>
        <v>0.86719069253438108</v>
      </c>
      <c r="G182" s="67">
        <f t="shared" si="15"/>
        <v>1.008141673576608</v>
      </c>
    </row>
    <row r="183" spans="1:7" ht="56.25" x14ac:dyDescent="0.3">
      <c r="A183" s="57" t="s">
        <v>348</v>
      </c>
      <c r="B183" s="58" t="s">
        <v>349</v>
      </c>
      <c r="C183" s="60">
        <v>350268.28</v>
      </c>
      <c r="D183" s="44">
        <v>407200</v>
      </c>
      <c r="E183" s="60">
        <v>353120.05</v>
      </c>
      <c r="F183" s="46">
        <f t="shared" si="14"/>
        <v>0.86719069253438108</v>
      </c>
      <c r="G183" s="67">
        <f t="shared" si="15"/>
        <v>1.008141673576608</v>
      </c>
    </row>
    <row r="184" spans="1:7" ht="19.5" x14ac:dyDescent="0.35">
      <c r="A184" s="54" t="s">
        <v>202</v>
      </c>
      <c r="B184" s="55" t="s">
        <v>201</v>
      </c>
      <c r="C184" s="61">
        <f>C185+C187</f>
        <v>3952405.63</v>
      </c>
      <c r="D184" s="62">
        <f t="shared" ref="D184:E184" si="16">D185+D187</f>
        <v>2905670.44</v>
      </c>
      <c r="E184" s="62">
        <f t="shared" si="16"/>
        <v>2046761.43</v>
      </c>
      <c r="F184" s="7">
        <f t="shared" si="14"/>
        <v>0.70440246829919229</v>
      </c>
      <c r="G184" s="45">
        <f t="shared" si="15"/>
        <v>0.51785206823521301</v>
      </c>
    </row>
    <row r="185" spans="1:7" x14ac:dyDescent="0.3">
      <c r="A185" s="57" t="s">
        <v>204</v>
      </c>
      <c r="B185" s="58" t="s">
        <v>203</v>
      </c>
      <c r="C185" s="60">
        <v>1077967.33</v>
      </c>
      <c r="D185" s="44">
        <v>0</v>
      </c>
      <c r="E185" s="44">
        <v>-858909.01</v>
      </c>
      <c r="F185" s="70" t="s">
        <v>411</v>
      </c>
      <c r="G185" s="37" t="s">
        <v>411</v>
      </c>
    </row>
    <row r="186" spans="1:7" x14ac:dyDescent="0.3">
      <c r="A186" s="57" t="s">
        <v>206</v>
      </c>
      <c r="B186" s="58" t="s">
        <v>205</v>
      </c>
      <c r="C186" s="60">
        <v>1077967.33</v>
      </c>
      <c r="D186" s="44">
        <v>0</v>
      </c>
      <c r="E186" s="44">
        <v>-858909.01</v>
      </c>
      <c r="F186" s="70" t="s">
        <v>411</v>
      </c>
      <c r="G186" s="37" t="s">
        <v>411</v>
      </c>
    </row>
    <row r="187" spans="1:7" x14ac:dyDescent="0.3">
      <c r="A187" s="57" t="s">
        <v>449</v>
      </c>
      <c r="B187" s="58" t="s">
        <v>450</v>
      </c>
      <c r="C187" s="60">
        <v>2874438.3</v>
      </c>
      <c r="D187" s="44">
        <v>2905670.44</v>
      </c>
      <c r="E187" s="44">
        <v>2905670.44</v>
      </c>
      <c r="F187" s="8">
        <f t="shared" si="14"/>
        <v>1</v>
      </c>
      <c r="G187" s="45">
        <f t="shared" si="15"/>
        <v>1.010865475874017</v>
      </c>
    </row>
    <row r="188" spans="1:7" x14ac:dyDescent="0.3">
      <c r="A188" s="57" t="s">
        <v>451</v>
      </c>
      <c r="B188" s="58" t="s">
        <v>452</v>
      </c>
      <c r="C188" s="60">
        <v>2874438.3</v>
      </c>
      <c r="D188" s="44">
        <v>2905670.44</v>
      </c>
      <c r="E188" s="44">
        <v>2905670.44</v>
      </c>
      <c r="F188" s="8">
        <f t="shared" si="14"/>
        <v>1</v>
      </c>
      <c r="G188" s="45">
        <f t="shared" si="15"/>
        <v>1.010865475874017</v>
      </c>
    </row>
    <row r="189" spans="1:7" ht="26.25" customHeight="1" x14ac:dyDescent="0.3">
      <c r="A189" s="23" t="s">
        <v>208</v>
      </c>
      <c r="B189" s="24" t="s">
        <v>207</v>
      </c>
      <c r="C189" s="29">
        <v>12784829442.019999</v>
      </c>
      <c r="D189" s="29">
        <f>D190+D257+D260+D262</f>
        <v>15244151071.02</v>
      </c>
      <c r="E189" s="29">
        <f>E190+E257+E260+E262</f>
        <v>14021281448.58</v>
      </c>
      <c r="F189" s="30">
        <f>E189/D189</f>
        <v>0.91978106115959812</v>
      </c>
      <c r="G189" s="37">
        <f t="shared" ref="G189:G199" si="17">E189/C189</f>
        <v>1.0967124365770688</v>
      </c>
    </row>
    <row r="190" spans="1:7" ht="39" x14ac:dyDescent="0.3">
      <c r="A190" s="20" t="s">
        <v>209</v>
      </c>
      <c r="B190" s="21" t="s">
        <v>554</v>
      </c>
      <c r="C190" s="28">
        <v>12811636860.709999</v>
      </c>
      <c r="D190" s="28">
        <f>D191+D196+D235+D246</f>
        <v>15346699058.710001</v>
      </c>
      <c r="E190" s="28">
        <f>E191+E196+E235+E246</f>
        <v>14123829436.27</v>
      </c>
      <c r="F190" s="19">
        <f t="shared" ref="F190:F201" si="18">E190/D190</f>
        <v>0.9203170911372005</v>
      </c>
      <c r="G190" s="38">
        <f t="shared" si="17"/>
        <v>1.1024219301426001</v>
      </c>
    </row>
    <row r="191" spans="1:7" x14ac:dyDescent="0.3">
      <c r="A191" s="23" t="s">
        <v>211</v>
      </c>
      <c r="B191" s="24" t="s">
        <v>210</v>
      </c>
      <c r="C191" s="29">
        <v>1463822212</v>
      </c>
      <c r="D191" s="29">
        <f>D192+D194</f>
        <v>1532189964.04</v>
      </c>
      <c r="E191" s="29">
        <f>E192+E194</f>
        <v>1532189964.04</v>
      </c>
      <c r="F191" s="30">
        <f t="shared" si="18"/>
        <v>1</v>
      </c>
      <c r="G191" s="37">
        <f t="shared" si="17"/>
        <v>1.0467049560250832</v>
      </c>
    </row>
    <row r="192" spans="1:7" x14ac:dyDescent="0.3">
      <c r="A192" s="25" t="s">
        <v>213</v>
      </c>
      <c r="B192" s="26" t="s">
        <v>212</v>
      </c>
      <c r="C192" s="15">
        <v>917355000</v>
      </c>
      <c r="D192" s="31">
        <f>D193</f>
        <v>1080629000</v>
      </c>
      <c r="E192" s="31">
        <f>E193</f>
        <v>1080629000</v>
      </c>
      <c r="F192" s="16">
        <f t="shared" si="18"/>
        <v>1</v>
      </c>
      <c r="G192" s="39">
        <f t="shared" si="17"/>
        <v>1.1779834415248187</v>
      </c>
    </row>
    <row r="193" spans="1:7" ht="37.5" x14ac:dyDescent="0.3">
      <c r="A193" s="25" t="s">
        <v>214</v>
      </c>
      <c r="B193" s="26" t="s">
        <v>368</v>
      </c>
      <c r="C193" s="15">
        <v>917355000</v>
      </c>
      <c r="D193" s="31">
        <v>1080629000</v>
      </c>
      <c r="E193" s="31">
        <v>1080629000</v>
      </c>
      <c r="F193" s="16">
        <f t="shared" si="18"/>
        <v>1</v>
      </c>
      <c r="G193" s="39">
        <f t="shared" si="17"/>
        <v>1.1779834415248187</v>
      </c>
    </row>
    <row r="194" spans="1:7" ht="37.5" x14ac:dyDescent="0.3">
      <c r="A194" s="25" t="s">
        <v>216</v>
      </c>
      <c r="B194" s="26" t="s">
        <v>215</v>
      </c>
      <c r="C194" s="15">
        <v>546467212</v>
      </c>
      <c r="D194" s="31">
        <f>D195</f>
        <v>451560964.04000002</v>
      </c>
      <c r="E194" s="31">
        <f>E195</f>
        <v>451560964.04000002</v>
      </c>
      <c r="F194" s="16">
        <f t="shared" si="18"/>
        <v>1</v>
      </c>
      <c r="G194" s="39">
        <f t="shared" si="17"/>
        <v>0.82632764441135409</v>
      </c>
    </row>
    <row r="195" spans="1:7" ht="37.5" x14ac:dyDescent="0.3">
      <c r="A195" s="25" t="s">
        <v>218</v>
      </c>
      <c r="B195" s="26" t="s">
        <v>217</v>
      </c>
      <c r="C195" s="15">
        <v>546467212</v>
      </c>
      <c r="D195" s="31">
        <v>451560964.04000002</v>
      </c>
      <c r="E195" s="31">
        <v>451560964.04000002</v>
      </c>
      <c r="F195" s="16">
        <f t="shared" si="18"/>
        <v>1</v>
      </c>
      <c r="G195" s="39">
        <f t="shared" si="17"/>
        <v>0.82632764441135409</v>
      </c>
    </row>
    <row r="196" spans="1:7" ht="37.5" x14ac:dyDescent="0.3">
      <c r="A196" s="23" t="s">
        <v>220</v>
      </c>
      <c r="B196" s="24" t="s">
        <v>219</v>
      </c>
      <c r="C196" s="32">
        <v>6012022920.579999</v>
      </c>
      <c r="D196" s="32">
        <f>D197+D199+D201+D205+D207+D211+D213+D215+D217+D219+D221+D225+D227+D229+D231+D233+D203+D209+D223</f>
        <v>8630110549.2300014</v>
      </c>
      <c r="E196" s="32">
        <f>E197+E199+E201+E205+E207+E211+E213+E215+E217+E219+E221+E225+E227+E229+E231+E233+E203+E209+E223</f>
        <v>7655575436.8400011</v>
      </c>
      <c r="F196" s="30">
        <f t="shared" si="18"/>
        <v>0.8870773315323347</v>
      </c>
      <c r="G196" s="37" t="s">
        <v>477</v>
      </c>
    </row>
    <row r="197" spans="1:7" ht="37.5" x14ac:dyDescent="0.3">
      <c r="A197" s="25" t="s">
        <v>221</v>
      </c>
      <c r="B197" s="26" t="s">
        <v>367</v>
      </c>
      <c r="C197" s="15">
        <v>817001446.00999999</v>
      </c>
      <c r="D197" s="31">
        <f>D198</f>
        <v>1618036041.27</v>
      </c>
      <c r="E197" s="31">
        <f>E198</f>
        <v>1112915943.1800001</v>
      </c>
      <c r="F197" s="16">
        <f t="shared" si="18"/>
        <v>0.68781900698977627</v>
      </c>
      <c r="G197" s="39" t="s">
        <v>477</v>
      </c>
    </row>
    <row r="198" spans="1:7" ht="37.5" x14ac:dyDescent="0.3">
      <c r="A198" s="25" t="s">
        <v>223</v>
      </c>
      <c r="B198" s="26" t="s">
        <v>222</v>
      </c>
      <c r="C198" s="15">
        <v>817001446.00999999</v>
      </c>
      <c r="D198" s="31">
        <v>1618036041.27</v>
      </c>
      <c r="E198" s="31">
        <v>1112915943.1800001</v>
      </c>
      <c r="F198" s="16">
        <f t="shared" si="18"/>
        <v>0.68781900698977627</v>
      </c>
      <c r="G198" s="39" t="s">
        <v>477</v>
      </c>
    </row>
    <row r="199" spans="1:7" ht="75" x14ac:dyDescent="0.3">
      <c r="A199" s="25" t="s">
        <v>225</v>
      </c>
      <c r="B199" s="26" t="s">
        <v>224</v>
      </c>
      <c r="C199" s="15">
        <v>2090831610.76</v>
      </c>
      <c r="D199" s="31">
        <f>D200</f>
        <v>2544949921.2000003</v>
      </c>
      <c r="E199" s="31">
        <f>E200</f>
        <v>2477690408.2600002</v>
      </c>
      <c r="F199" s="16">
        <f t="shared" si="18"/>
        <v>0.97357138056835091</v>
      </c>
      <c r="G199" s="39">
        <f t="shared" si="17"/>
        <v>1.1850262811740158</v>
      </c>
    </row>
    <row r="200" spans="1:7" ht="93.75" x14ac:dyDescent="0.3">
      <c r="A200" s="25" t="s">
        <v>227</v>
      </c>
      <c r="B200" s="26" t="s">
        <v>226</v>
      </c>
      <c r="C200" s="15">
        <v>2090831610.76</v>
      </c>
      <c r="D200" s="31">
        <f>2552264643.59-7314722.39</f>
        <v>2544949921.2000003</v>
      </c>
      <c r="E200" s="31">
        <v>2477690408.2600002</v>
      </c>
      <c r="F200" s="16">
        <f t="shared" si="18"/>
        <v>0.97357138056835091</v>
      </c>
      <c r="G200" s="39">
        <f t="shared" ref="G200:G257" si="19">E200/C200</f>
        <v>1.1850262811740158</v>
      </c>
    </row>
    <row r="201" spans="1:7" ht="112.5" x14ac:dyDescent="0.3">
      <c r="A201" s="25" t="s">
        <v>350</v>
      </c>
      <c r="B201" s="26" t="s">
        <v>486</v>
      </c>
      <c r="C201" s="15">
        <v>178023872.44999999</v>
      </c>
      <c r="D201" s="31">
        <f>D202</f>
        <v>535406628.33999997</v>
      </c>
      <c r="E201" s="31">
        <f>E202</f>
        <v>395578936.5</v>
      </c>
      <c r="F201" s="16">
        <f t="shared" si="18"/>
        <v>0.73883832504366198</v>
      </c>
      <c r="G201" s="39" t="s">
        <v>478</v>
      </c>
    </row>
    <row r="202" spans="1:7" ht="112.5" x14ac:dyDescent="0.3">
      <c r="A202" s="25" t="s">
        <v>351</v>
      </c>
      <c r="B202" s="26" t="s">
        <v>487</v>
      </c>
      <c r="C202" s="15">
        <v>178023872.44999999</v>
      </c>
      <c r="D202" s="31">
        <v>535406628.33999997</v>
      </c>
      <c r="E202" s="31">
        <v>395578936.5</v>
      </c>
      <c r="F202" s="16">
        <f t="shared" ref="F202:F261" si="20">E202/D202</f>
        <v>0.73883832504366198</v>
      </c>
      <c r="G202" s="39" t="s">
        <v>478</v>
      </c>
    </row>
    <row r="203" spans="1:7" ht="75" x14ac:dyDescent="0.3">
      <c r="A203" s="25" t="s">
        <v>490</v>
      </c>
      <c r="B203" s="26" t="s">
        <v>488</v>
      </c>
      <c r="C203" s="15">
        <v>0</v>
      </c>
      <c r="D203" s="31">
        <v>5680000</v>
      </c>
      <c r="E203" s="31">
        <v>5680000</v>
      </c>
      <c r="F203" s="16">
        <f t="shared" ref="F203:F204" si="21">E203/D203</f>
        <v>1</v>
      </c>
      <c r="G203" s="39">
        <v>1</v>
      </c>
    </row>
    <row r="204" spans="1:7" ht="56.25" x14ac:dyDescent="0.3">
      <c r="A204" s="25" t="s">
        <v>491</v>
      </c>
      <c r="B204" s="26" t="s">
        <v>489</v>
      </c>
      <c r="C204" s="15">
        <v>0</v>
      </c>
      <c r="D204" s="31">
        <v>5680000</v>
      </c>
      <c r="E204" s="31">
        <v>5680000</v>
      </c>
      <c r="F204" s="16">
        <f t="shared" si="21"/>
        <v>1</v>
      </c>
      <c r="G204" s="39">
        <v>1</v>
      </c>
    </row>
    <row r="205" spans="1:7" ht="93.75" x14ac:dyDescent="0.3">
      <c r="A205" s="25" t="s">
        <v>352</v>
      </c>
      <c r="B205" s="26" t="s">
        <v>353</v>
      </c>
      <c r="C205" s="15">
        <v>1798032.68</v>
      </c>
      <c r="D205" s="31">
        <v>297594772.75999999</v>
      </c>
      <c r="E205" s="31">
        <v>297584860.81</v>
      </c>
      <c r="F205" s="16">
        <f t="shared" si="20"/>
        <v>0.99996669313137443</v>
      </c>
      <c r="G205" s="39" t="s">
        <v>556</v>
      </c>
    </row>
    <row r="206" spans="1:7" ht="93.75" x14ac:dyDescent="0.3">
      <c r="A206" s="25" t="s">
        <v>354</v>
      </c>
      <c r="B206" s="26" t="s">
        <v>355</v>
      </c>
      <c r="C206" s="15">
        <v>1798032.68</v>
      </c>
      <c r="D206" s="31">
        <v>297594772.75999999</v>
      </c>
      <c r="E206" s="31">
        <v>297584860.81</v>
      </c>
      <c r="F206" s="16">
        <f t="shared" si="20"/>
        <v>0.99996669313137443</v>
      </c>
      <c r="G206" s="39" t="s">
        <v>556</v>
      </c>
    </row>
    <row r="207" spans="1:7" ht="56.25" x14ac:dyDescent="0.3">
      <c r="A207" s="25" t="s">
        <v>494</v>
      </c>
      <c r="B207" s="26" t="s">
        <v>492</v>
      </c>
      <c r="C207" s="15">
        <v>0</v>
      </c>
      <c r="D207" s="31">
        <v>1109650</v>
      </c>
      <c r="E207" s="31">
        <v>1109650</v>
      </c>
      <c r="F207" s="16">
        <f t="shared" si="20"/>
        <v>1</v>
      </c>
      <c r="G207" s="39">
        <v>1</v>
      </c>
    </row>
    <row r="208" spans="1:7" ht="56.25" x14ac:dyDescent="0.3">
      <c r="A208" s="25" t="s">
        <v>495</v>
      </c>
      <c r="B208" s="26" t="s">
        <v>493</v>
      </c>
      <c r="C208" s="15">
        <v>0</v>
      </c>
      <c r="D208" s="31">
        <v>1109650</v>
      </c>
      <c r="E208" s="31">
        <v>1109650</v>
      </c>
      <c r="F208" s="16">
        <f t="shared" si="20"/>
        <v>1</v>
      </c>
      <c r="G208" s="39">
        <v>1</v>
      </c>
    </row>
    <row r="209" spans="1:7" ht="56.25" x14ac:dyDescent="0.3">
      <c r="A209" s="25" t="s">
        <v>228</v>
      </c>
      <c r="B209" s="26" t="s">
        <v>366</v>
      </c>
      <c r="C209" s="15">
        <v>222017934.78</v>
      </c>
      <c r="D209" s="31">
        <f>D210</f>
        <v>545383055.85000002</v>
      </c>
      <c r="E209" s="31">
        <v>480735123.39999998</v>
      </c>
      <c r="F209" s="16">
        <f t="shared" ref="F209:F210" si="22">E209/D209</f>
        <v>0.88146325457573338</v>
      </c>
      <c r="G209" s="39">
        <f t="shared" ref="G209:G210" si="23">E209/C209</f>
        <v>2.1652986002070764</v>
      </c>
    </row>
    <row r="210" spans="1:7" ht="56.25" x14ac:dyDescent="0.3">
      <c r="A210" s="25" t="s">
        <v>229</v>
      </c>
      <c r="B210" s="26" t="s">
        <v>365</v>
      </c>
      <c r="C210" s="15">
        <v>222017934.78</v>
      </c>
      <c r="D210" s="31">
        <f>636727102.45-91344046.6</f>
        <v>545383055.85000002</v>
      </c>
      <c r="E210" s="31">
        <v>480735123.39999998</v>
      </c>
      <c r="F210" s="16">
        <f t="shared" si="22"/>
        <v>0.88146325457573338</v>
      </c>
      <c r="G210" s="39">
        <f t="shared" si="23"/>
        <v>2.1652986002070764</v>
      </c>
    </row>
    <row r="211" spans="1:7" ht="93.75" x14ac:dyDescent="0.3">
      <c r="A211" s="25" t="s">
        <v>496</v>
      </c>
      <c r="B211" s="26" t="s">
        <v>498</v>
      </c>
      <c r="C211" s="15">
        <v>0</v>
      </c>
      <c r="D211" s="31">
        <v>7446262.6299999999</v>
      </c>
      <c r="E211" s="31">
        <v>7446262.6299999999</v>
      </c>
      <c r="F211" s="16">
        <v>0</v>
      </c>
      <c r="G211" s="39">
        <v>1</v>
      </c>
    </row>
    <row r="212" spans="1:7" ht="93.75" x14ac:dyDescent="0.3">
      <c r="A212" s="25" t="s">
        <v>497</v>
      </c>
      <c r="B212" s="26" t="s">
        <v>499</v>
      </c>
      <c r="C212" s="15">
        <v>0</v>
      </c>
      <c r="D212" s="31">
        <v>7446262.6299999999</v>
      </c>
      <c r="E212" s="31">
        <v>7446262.6299999999</v>
      </c>
      <c r="F212" s="16">
        <v>0</v>
      </c>
      <c r="G212" s="39">
        <v>1</v>
      </c>
    </row>
    <row r="213" spans="1:7" ht="56.25" x14ac:dyDescent="0.3">
      <c r="A213" s="25" t="s">
        <v>356</v>
      </c>
      <c r="B213" s="26" t="s">
        <v>357</v>
      </c>
      <c r="C213" s="15">
        <v>6685758</v>
      </c>
      <c r="D213" s="31">
        <v>9142324</v>
      </c>
      <c r="E213" s="31">
        <v>9142324</v>
      </c>
      <c r="F213" s="16">
        <f t="shared" si="20"/>
        <v>1</v>
      </c>
      <c r="G213" s="39" t="s">
        <v>483</v>
      </c>
    </row>
    <row r="214" spans="1:7" ht="56.25" x14ac:dyDescent="0.3">
      <c r="A214" s="25" t="s">
        <v>358</v>
      </c>
      <c r="B214" s="26" t="s">
        <v>359</v>
      </c>
      <c r="C214" s="15">
        <v>6685758</v>
      </c>
      <c r="D214" s="31">
        <v>9142324</v>
      </c>
      <c r="E214" s="31">
        <v>9142324</v>
      </c>
      <c r="F214" s="16">
        <f t="shared" si="20"/>
        <v>1</v>
      </c>
      <c r="G214" s="39" t="s">
        <v>483</v>
      </c>
    </row>
    <row r="215" spans="1:7" ht="37.5" x14ac:dyDescent="0.3">
      <c r="A215" s="25" t="s">
        <v>500</v>
      </c>
      <c r="B215" s="26" t="s">
        <v>502</v>
      </c>
      <c r="C215" s="15">
        <v>0</v>
      </c>
      <c r="D215" s="31">
        <v>771967878</v>
      </c>
      <c r="E215" s="31">
        <v>757111868.62</v>
      </c>
      <c r="F215" s="16">
        <v>0</v>
      </c>
      <c r="G215" s="39">
        <v>1</v>
      </c>
    </row>
    <row r="216" spans="1:7" ht="37.5" x14ac:dyDescent="0.3">
      <c r="A216" s="25" t="s">
        <v>501</v>
      </c>
      <c r="B216" s="26" t="s">
        <v>503</v>
      </c>
      <c r="C216" s="15">
        <v>0</v>
      </c>
      <c r="D216" s="31">
        <v>771967878</v>
      </c>
      <c r="E216" s="31">
        <v>757111868.62</v>
      </c>
      <c r="F216" s="16">
        <v>0</v>
      </c>
      <c r="G216" s="39">
        <v>1</v>
      </c>
    </row>
    <row r="217" spans="1:7" ht="37.5" x14ac:dyDescent="0.3">
      <c r="A217" s="25" t="s">
        <v>405</v>
      </c>
      <c r="B217" s="26" t="s">
        <v>506</v>
      </c>
      <c r="C217" s="15">
        <v>17151515.600000001</v>
      </c>
      <c r="D217" s="31">
        <f>D218</f>
        <v>6193844.0900000008</v>
      </c>
      <c r="E217" s="31">
        <v>6193844.0899999999</v>
      </c>
      <c r="F217" s="16">
        <f t="shared" si="20"/>
        <v>0.99999999999999989</v>
      </c>
      <c r="G217" s="39">
        <f t="shared" si="19"/>
        <v>0.36112517601651478</v>
      </c>
    </row>
    <row r="218" spans="1:7" ht="37.5" x14ac:dyDescent="0.3">
      <c r="A218" s="25" t="s">
        <v>406</v>
      </c>
      <c r="B218" s="26" t="s">
        <v>504</v>
      </c>
      <c r="C218" s="15">
        <v>17151515.600000001</v>
      </c>
      <c r="D218" s="31">
        <f>6619616.94-425772.85</f>
        <v>6193844.0900000008</v>
      </c>
      <c r="E218" s="31">
        <v>6193844.0899999999</v>
      </c>
      <c r="F218" s="16">
        <f t="shared" si="20"/>
        <v>0.99999999999999989</v>
      </c>
      <c r="G218" s="39">
        <f t="shared" si="19"/>
        <v>0.36112517601651478</v>
      </c>
    </row>
    <row r="219" spans="1:7" ht="56.25" x14ac:dyDescent="0.3">
      <c r="A219" s="25" t="s">
        <v>395</v>
      </c>
      <c r="B219" s="26" t="s">
        <v>505</v>
      </c>
      <c r="C219" s="15">
        <v>258590724</v>
      </c>
      <c r="D219" s="31">
        <v>287156358.75999999</v>
      </c>
      <c r="E219" s="31">
        <v>287156358.44</v>
      </c>
      <c r="F219" s="16">
        <f t="shared" si="20"/>
        <v>0.99999999888562452</v>
      </c>
      <c r="G219" s="39">
        <f t="shared" si="19"/>
        <v>1.1104665859553415</v>
      </c>
    </row>
    <row r="220" spans="1:7" ht="56.25" x14ac:dyDescent="0.3">
      <c r="A220" s="25" t="s">
        <v>397</v>
      </c>
      <c r="B220" s="26" t="s">
        <v>396</v>
      </c>
      <c r="C220" s="15">
        <v>258590724</v>
      </c>
      <c r="D220" s="31">
        <v>287156358.75999999</v>
      </c>
      <c r="E220" s="31">
        <v>287156358.44</v>
      </c>
      <c r="F220" s="16">
        <f t="shared" si="20"/>
        <v>0.99999999888562452</v>
      </c>
      <c r="G220" s="39">
        <f t="shared" si="19"/>
        <v>1.1104665859553415</v>
      </c>
    </row>
    <row r="221" spans="1:7" ht="37.5" x14ac:dyDescent="0.3">
      <c r="A221" s="25" t="s">
        <v>231</v>
      </c>
      <c r="B221" s="26" t="s">
        <v>230</v>
      </c>
      <c r="C221" s="15">
        <v>9853661.7200000007</v>
      </c>
      <c r="D221" s="31">
        <v>13953644.380000001</v>
      </c>
      <c r="E221" s="31">
        <v>13953644.380000001</v>
      </c>
      <c r="F221" s="16">
        <f t="shared" si="20"/>
        <v>1</v>
      </c>
      <c r="G221" s="39" t="s">
        <v>483</v>
      </c>
    </row>
    <row r="222" spans="1:7" ht="37.5" x14ac:dyDescent="0.3">
      <c r="A222" s="25" t="s">
        <v>233</v>
      </c>
      <c r="B222" s="26" t="s">
        <v>232</v>
      </c>
      <c r="C222" s="15">
        <v>9853661.7200000007</v>
      </c>
      <c r="D222" s="31">
        <v>13953644.380000001</v>
      </c>
      <c r="E222" s="31">
        <v>13953644.380000001</v>
      </c>
      <c r="F222" s="16">
        <f t="shared" si="20"/>
        <v>1</v>
      </c>
      <c r="G222" s="39" t="s">
        <v>483</v>
      </c>
    </row>
    <row r="223" spans="1:7" x14ac:dyDescent="0.3">
      <c r="A223" s="25" t="s">
        <v>509</v>
      </c>
      <c r="B223" s="26" t="s">
        <v>507</v>
      </c>
      <c r="C223" s="15">
        <v>0</v>
      </c>
      <c r="D223" s="31">
        <v>2085731.25</v>
      </c>
      <c r="E223" s="31">
        <v>2085731.25</v>
      </c>
      <c r="F223" s="16">
        <f t="shared" ref="F223:F224" si="24">E223/D223</f>
        <v>1</v>
      </c>
      <c r="G223" s="39">
        <v>1</v>
      </c>
    </row>
    <row r="224" spans="1:7" ht="37.5" x14ac:dyDescent="0.3">
      <c r="A224" s="25" t="s">
        <v>510</v>
      </c>
      <c r="B224" s="26" t="s">
        <v>508</v>
      </c>
      <c r="C224" s="15">
        <v>0</v>
      </c>
      <c r="D224" s="31">
        <v>2085731.25</v>
      </c>
      <c r="E224" s="31">
        <v>2085731.25</v>
      </c>
      <c r="F224" s="16">
        <f t="shared" si="24"/>
        <v>1</v>
      </c>
      <c r="G224" s="39">
        <v>1</v>
      </c>
    </row>
    <row r="225" spans="1:7" s="11" customFormat="1" x14ac:dyDescent="0.3">
      <c r="A225" s="27" t="s">
        <v>235</v>
      </c>
      <c r="B225" s="26" t="s">
        <v>234</v>
      </c>
      <c r="C225" s="33">
        <v>1276916</v>
      </c>
      <c r="D225" s="33">
        <v>24591443</v>
      </c>
      <c r="E225" s="33">
        <v>24591443</v>
      </c>
      <c r="F225" s="16">
        <f t="shared" si="20"/>
        <v>1</v>
      </c>
      <c r="G225" s="39" t="s">
        <v>557</v>
      </c>
    </row>
    <row r="226" spans="1:7" s="11" customFormat="1" x14ac:dyDescent="0.3">
      <c r="A226" s="27" t="s">
        <v>237</v>
      </c>
      <c r="B226" s="26" t="s">
        <v>236</v>
      </c>
      <c r="C226" s="33">
        <v>1276916</v>
      </c>
      <c r="D226" s="33">
        <v>24591443</v>
      </c>
      <c r="E226" s="33">
        <v>24591443</v>
      </c>
      <c r="F226" s="16">
        <f t="shared" si="20"/>
        <v>1</v>
      </c>
      <c r="G226" s="39" t="s">
        <v>557</v>
      </c>
    </row>
    <row r="227" spans="1:7" ht="37.5" x14ac:dyDescent="0.3">
      <c r="A227" s="25" t="s">
        <v>239</v>
      </c>
      <c r="B227" s="26" t="s">
        <v>238</v>
      </c>
      <c r="C227" s="15">
        <v>862126109.91999996</v>
      </c>
      <c r="D227" s="31">
        <v>868251808.50999999</v>
      </c>
      <c r="E227" s="31">
        <v>705102813.55999994</v>
      </c>
      <c r="F227" s="16">
        <f t="shared" si="20"/>
        <v>0.8120948400556991</v>
      </c>
      <c r="G227" s="39">
        <f t="shared" si="19"/>
        <v>0.81786504949424299</v>
      </c>
    </row>
    <row r="228" spans="1:7" ht="56.25" x14ac:dyDescent="0.3">
      <c r="A228" s="25" t="s">
        <v>241</v>
      </c>
      <c r="B228" s="26" t="s">
        <v>240</v>
      </c>
      <c r="C228" s="15">
        <v>862126109.91999996</v>
      </c>
      <c r="D228" s="31">
        <v>868251808.50999999</v>
      </c>
      <c r="E228" s="31">
        <v>705102813.55999994</v>
      </c>
      <c r="F228" s="16">
        <f t="shared" si="20"/>
        <v>0.8120948400556991</v>
      </c>
      <c r="G228" s="39">
        <f t="shared" si="19"/>
        <v>0.81786504949424299</v>
      </c>
    </row>
    <row r="229" spans="1:7" ht="37.5" x14ac:dyDescent="0.3">
      <c r="A229" s="25" t="s">
        <v>243</v>
      </c>
      <c r="B229" s="26" t="s">
        <v>242</v>
      </c>
      <c r="C229" s="15">
        <v>146196707.25999999</v>
      </c>
      <c r="D229" s="31">
        <v>146484844.72</v>
      </c>
      <c r="E229" s="31">
        <v>146484844.72</v>
      </c>
      <c r="F229" s="16">
        <f t="shared" si="20"/>
        <v>1</v>
      </c>
      <c r="G229" s="39">
        <f t="shared" si="19"/>
        <v>1.0019708888483212</v>
      </c>
    </row>
    <row r="230" spans="1:7" ht="37.5" x14ac:dyDescent="0.3">
      <c r="A230" s="25" t="s">
        <v>245</v>
      </c>
      <c r="B230" s="26" t="s">
        <v>244</v>
      </c>
      <c r="C230" s="15">
        <v>146196707.25999999</v>
      </c>
      <c r="D230" s="31">
        <v>146484844.72</v>
      </c>
      <c r="E230" s="31">
        <v>146484844.72</v>
      </c>
      <c r="F230" s="16">
        <f t="shared" si="20"/>
        <v>1</v>
      </c>
      <c r="G230" s="39">
        <f t="shared" si="19"/>
        <v>1.0019708888483212</v>
      </c>
    </row>
    <row r="231" spans="1:7" ht="37.5" x14ac:dyDescent="0.3">
      <c r="A231" s="25" t="s">
        <v>456</v>
      </c>
      <c r="B231" s="26" t="s">
        <v>454</v>
      </c>
      <c r="C231" s="15">
        <v>223743665.41</v>
      </c>
      <c r="D231" s="31">
        <f>D232</f>
        <v>83540408.489999995</v>
      </c>
      <c r="E231" s="31">
        <v>83540408.489999995</v>
      </c>
      <c r="F231" s="16">
        <f t="shared" si="20"/>
        <v>1</v>
      </c>
      <c r="G231" s="39">
        <f t="shared" si="19"/>
        <v>0.37337552478599129</v>
      </c>
    </row>
    <row r="232" spans="1:7" ht="37.5" x14ac:dyDescent="0.3">
      <c r="A232" s="25" t="s">
        <v>457</v>
      </c>
      <c r="B232" s="26" t="s">
        <v>455</v>
      </c>
      <c r="C232" s="15">
        <v>223743665.41</v>
      </c>
      <c r="D232" s="31">
        <f>102761276.61-19220868.12</f>
        <v>83540408.489999995</v>
      </c>
      <c r="E232" s="31">
        <v>83540408.489999995</v>
      </c>
      <c r="F232" s="16">
        <f t="shared" si="20"/>
        <v>1</v>
      </c>
      <c r="G232" s="39">
        <f t="shared" si="19"/>
        <v>0.37337552478599129</v>
      </c>
    </row>
    <row r="233" spans="1:7" x14ac:dyDescent="0.3">
      <c r="A233" s="25" t="s">
        <v>247</v>
      </c>
      <c r="B233" s="26" t="s">
        <v>246</v>
      </c>
      <c r="C233" s="15">
        <v>1176724965.99</v>
      </c>
      <c r="D233" s="31">
        <v>861135931.98000002</v>
      </c>
      <c r="E233" s="31">
        <v>841470971.50999999</v>
      </c>
      <c r="F233" s="16">
        <f t="shared" si="20"/>
        <v>0.97716392994450407</v>
      </c>
      <c r="G233" s="39">
        <f t="shared" si="19"/>
        <v>0.71509570700920344</v>
      </c>
    </row>
    <row r="234" spans="1:7" x14ac:dyDescent="0.3">
      <c r="A234" s="25" t="s">
        <v>249</v>
      </c>
      <c r="B234" s="26" t="s">
        <v>248</v>
      </c>
      <c r="C234" s="15">
        <v>1176724965.99</v>
      </c>
      <c r="D234" s="31">
        <v>861135931.98000002</v>
      </c>
      <c r="E234" s="31">
        <v>841470971.50999999</v>
      </c>
      <c r="F234" s="16">
        <f t="shared" si="20"/>
        <v>0.97716392994450407</v>
      </c>
      <c r="G234" s="39">
        <f t="shared" si="19"/>
        <v>0.71509570700920344</v>
      </c>
    </row>
    <row r="235" spans="1:7" x14ac:dyDescent="0.3">
      <c r="A235" s="23" t="s">
        <v>251</v>
      </c>
      <c r="B235" s="24" t="s">
        <v>250</v>
      </c>
      <c r="C235" s="29">
        <v>4442613926.4200001</v>
      </c>
      <c r="D235" s="29">
        <f>D236+D238+D240+D242+D244</f>
        <v>4756519890</v>
      </c>
      <c r="E235" s="29">
        <f>E236+E238+E240+E242+E244</f>
        <v>4698146978.4200001</v>
      </c>
      <c r="F235" s="30">
        <f t="shared" si="20"/>
        <v>0.98772781089327055</v>
      </c>
      <c r="G235" s="37">
        <f t="shared" si="19"/>
        <v>1.0575186266986554</v>
      </c>
    </row>
    <row r="236" spans="1:7" ht="37.5" x14ac:dyDescent="0.3">
      <c r="A236" s="25" t="s">
        <v>253</v>
      </c>
      <c r="B236" s="26" t="s">
        <v>252</v>
      </c>
      <c r="C236" s="15">
        <v>4273041936.04</v>
      </c>
      <c r="D236" s="31">
        <v>4584067468</v>
      </c>
      <c r="E236" s="31">
        <v>4537903262.0500002</v>
      </c>
      <c r="F236" s="16">
        <f t="shared" si="20"/>
        <v>0.98992942266398598</v>
      </c>
      <c r="G236" s="39">
        <f t="shared" si="19"/>
        <v>1.061984256174995</v>
      </c>
    </row>
    <row r="237" spans="1:7" ht="37.5" x14ac:dyDescent="0.3">
      <c r="A237" s="25" t="s">
        <v>255</v>
      </c>
      <c r="B237" s="26" t="s">
        <v>254</v>
      </c>
      <c r="C237" s="15">
        <v>4273041936.04</v>
      </c>
      <c r="D237" s="31">
        <v>4584067468</v>
      </c>
      <c r="E237" s="31">
        <v>4537903262.0500002</v>
      </c>
      <c r="F237" s="16">
        <f t="shared" si="20"/>
        <v>0.98992942266398598</v>
      </c>
      <c r="G237" s="39">
        <f t="shared" si="19"/>
        <v>1.061984256174995</v>
      </c>
    </row>
    <row r="238" spans="1:7" ht="75" x14ac:dyDescent="0.3">
      <c r="A238" s="25" t="s">
        <v>257</v>
      </c>
      <c r="B238" s="26" t="s">
        <v>256</v>
      </c>
      <c r="C238" s="15">
        <v>51153380.380000003</v>
      </c>
      <c r="D238" s="31">
        <v>58087956</v>
      </c>
      <c r="E238" s="31">
        <v>55480490.869999997</v>
      </c>
      <c r="F238" s="16">
        <f t="shared" si="20"/>
        <v>0.95511177687161164</v>
      </c>
      <c r="G238" s="39">
        <f t="shared" si="19"/>
        <v>1.0845909001097376</v>
      </c>
    </row>
    <row r="239" spans="1:7" ht="75" x14ac:dyDescent="0.3">
      <c r="A239" s="25" t="s">
        <v>259</v>
      </c>
      <c r="B239" s="26" t="s">
        <v>258</v>
      </c>
      <c r="C239" s="15">
        <v>51153380.380000003</v>
      </c>
      <c r="D239" s="31">
        <v>58087956</v>
      </c>
      <c r="E239" s="31">
        <v>55480490.869999997</v>
      </c>
      <c r="F239" s="16">
        <f t="shared" si="20"/>
        <v>0.95511177687161164</v>
      </c>
      <c r="G239" s="39">
        <f t="shared" si="19"/>
        <v>1.0845909001097376</v>
      </c>
    </row>
    <row r="240" spans="1:7" ht="75" x14ac:dyDescent="0.3">
      <c r="A240" s="25" t="s">
        <v>261</v>
      </c>
      <c r="B240" s="26" t="s">
        <v>260</v>
      </c>
      <c r="C240" s="15">
        <v>116085000</v>
      </c>
      <c r="D240" s="31">
        <v>114322979</v>
      </c>
      <c r="E240" s="31">
        <v>104733311</v>
      </c>
      <c r="F240" s="16">
        <f t="shared" si="20"/>
        <v>0.91611775616868762</v>
      </c>
      <c r="G240" s="39">
        <f t="shared" si="19"/>
        <v>0.90221226687341172</v>
      </c>
    </row>
    <row r="241" spans="1:7" ht="75" x14ac:dyDescent="0.3">
      <c r="A241" s="25" t="s">
        <v>263</v>
      </c>
      <c r="B241" s="26" t="s">
        <v>262</v>
      </c>
      <c r="C241" s="15">
        <v>116085000</v>
      </c>
      <c r="D241" s="31">
        <v>114322979</v>
      </c>
      <c r="E241" s="31">
        <v>104733311</v>
      </c>
      <c r="F241" s="16">
        <f t="shared" si="20"/>
        <v>0.91611775616868762</v>
      </c>
      <c r="G241" s="39">
        <f t="shared" si="19"/>
        <v>0.90221226687341172</v>
      </c>
    </row>
    <row r="242" spans="1:7" ht="56.25" x14ac:dyDescent="0.3">
      <c r="A242" s="25" t="s">
        <v>265</v>
      </c>
      <c r="B242" s="26" t="s">
        <v>264</v>
      </c>
      <c r="C242" s="15">
        <v>478134</v>
      </c>
      <c r="D242" s="31">
        <v>41487</v>
      </c>
      <c r="E242" s="31">
        <v>29914.5</v>
      </c>
      <c r="F242" s="16">
        <f t="shared" si="20"/>
        <v>0.72105719864053797</v>
      </c>
      <c r="G242" s="39">
        <f t="shared" si="19"/>
        <v>6.2565096813863894E-2</v>
      </c>
    </row>
    <row r="243" spans="1:7" ht="56.25" x14ac:dyDescent="0.3">
      <c r="A243" s="25" t="s">
        <v>267</v>
      </c>
      <c r="B243" s="26" t="s">
        <v>266</v>
      </c>
      <c r="C243" s="15">
        <v>478134</v>
      </c>
      <c r="D243" s="31">
        <v>41487</v>
      </c>
      <c r="E243" s="31">
        <v>29914.5</v>
      </c>
      <c r="F243" s="16">
        <f t="shared" si="20"/>
        <v>0.72105719864053797</v>
      </c>
      <c r="G243" s="39">
        <f t="shared" si="19"/>
        <v>6.2565096813863894E-2</v>
      </c>
    </row>
    <row r="244" spans="1:7" ht="37.5" x14ac:dyDescent="0.3">
      <c r="A244" s="25" t="s">
        <v>458</v>
      </c>
      <c r="B244" s="26" t="s">
        <v>460</v>
      </c>
      <c r="C244" s="15">
        <v>1855476</v>
      </c>
      <c r="D244" s="31">
        <v>0</v>
      </c>
      <c r="E244" s="31">
        <v>0</v>
      </c>
      <c r="F244" s="16">
        <v>0</v>
      </c>
      <c r="G244" s="39" t="s">
        <v>411</v>
      </c>
    </row>
    <row r="245" spans="1:7" ht="37.5" x14ac:dyDescent="0.3">
      <c r="A245" s="25" t="s">
        <v>459</v>
      </c>
      <c r="B245" s="26" t="s">
        <v>461</v>
      </c>
      <c r="C245" s="15">
        <v>1855476</v>
      </c>
      <c r="D245" s="31">
        <v>0</v>
      </c>
      <c r="E245" s="31">
        <v>0</v>
      </c>
      <c r="F245" s="16">
        <v>0</v>
      </c>
      <c r="G245" s="39" t="s">
        <v>411</v>
      </c>
    </row>
    <row r="246" spans="1:7" ht="26.25" customHeight="1" x14ac:dyDescent="0.3">
      <c r="A246" s="23" t="s">
        <v>269</v>
      </c>
      <c r="B246" s="24" t="s">
        <v>268</v>
      </c>
      <c r="C246" s="34">
        <v>893177801.71000004</v>
      </c>
      <c r="D246" s="34">
        <f>D247+D249+D251+D253+D255</f>
        <v>427878655.44</v>
      </c>
      <c r="E246" s="34">
        <f>E247+E249+E251+E253+E255</f>
        <v>237917056.97</v>
      </c>
      <c r="F246" s="30">
        <f t="shared" si="20"/>
        <v>0.55603861970011803</v>
      </c>
      <c r="G246" s="37">
        <f t="shared" si="19"/>
        <v>0.26637143972286909</v>
      </c>
    </row>
    <row r="247" spans="1:7" ht="75" x14ac:dyDescent="0.3">
      <c r="A247" s="25" t="s">
        <v>462</v>
      </c>
      <c r="B247" s="26" t="s">
        <v>464</v>
      </c>
      <c r="C247" s="15">
        <v>7620814.3200000003</v>
      </c>
      <c r="D247" s="15">
        <v>24119589.059999999</v>
      </c>
      <c r="E247" s="15">
        <v>24119589.059999999</v>
      </c>
      <c r="F247" s="16">
        <f t="shared" si="20"/>
        <v>1</v>
      </c>
      <c r="G247" s="39" t="s">
        <v>476</v>
      </c>
    </row>
    <row r="248" spans="1:7" ht="75" x14ac:dyDescent="0.3">
      <c r="A248" s="25" t="s">
        <v>463</v>
      </c>
      <c r="B248" s="26" t="s">
        <v>465</v>
      </c>
      <c r="C248" s="15">
        <v>7620814.3200000003</v>
      </c>
      <c r="D248" s="15">
        <v>24119589.059999999</v>
      </c>
      <c r="E248" s="15">
        <v>24119589.059999999</v>
      </c>
      <c r="F248" s="16">
        <f t="shared" si="20"/>
        <v>1</v>
      </c>
      <c r="G248" s="39" t="s">
        <v>476</v>
      </c>
    </row>
    <row r="249" spans="1:7" s="11" customFormat="1" ht="112.5" x14ac:dyDescent="0.3">
      <c r="A249" s="27" t="s">
        <v>398</v>
      </c>
      <c r="B249" s="26" t="s">
        <v>511</v>
      </c>
      <c r="C249" s="33">
        <v>158135420</v>
      </c>
      <c r="D249" s="33">
        <v>166288163</v>
      </c>
      <c r="E249" s="33">
        <v>165994674.25</v>
      </c>
      <c r="F249" s="16">
        <f t="shared" si="20"/>
        <v>0.99823505928079803</v>
      </c>
      <c r="G249" s="39">
        <f t="shared" si="19"/>
        <v>1.0496995186151212</v>
      </c>
    </row>
    <row r="250" spans="1:7" s="11" customFormat="1" ht="131.25" x14ac:dyDescent="0.3">
      <c r="A250" s="27" t="s">
        <v>399</v>
      </c>
      <c r="B250" s="26" t="s">
        <v>512</v>
      </c>
      <c r="C250" s="33">
        <v>158135420</v>
      </c>
      <c r="D250" s="33">
        <v>166288163</v>
      </c>
      <c r="E250" s="33">
        <v>165994674.25</v>
      </c>
      <c r="F250" s="16">
        <f t="shared" si="20"/>
        <v>0.99823505928079803</v>
      </c>
      <c r="G250" s="39">
        <f t="shared" si="19"/>
        <v>1.0496995186151212</v>
      </c>
    </row>
    <row r="251" spans="1:7" ht="37.5" x14ac:dyDescent="0.3">
      <c r="A251" s="25" t="s">
        <v>466</v>
      </c>
      <c r="B251" s="26" t="s">
        <v>468</v>
      </c>
      <c r="C251" s="15">
        <v>695628334.62</v>
      </c>
      <c r="D251" s="31">
        <v>26007349.760000002</v>
      </c>
      <c r="E251" s="31">
        <v>12495354.939999999</v>
      </c>
      <c r="F251" s="16">
        <f t="shared" si="20"/>
        <v>0.48045475818601818</v>
      </c>
      <c r="G251" s="39">
        <f t="shared" si="19"/>
        <v>1.7962688289323091E-2</v>
      </c>
    </row>
    <row r="252" spans="1:7" ht="37.5" x14ac:dyDescent="0.3">
      <c r="A252" s="25" t="s">
        <v>467</v>
      </c>
      <c r="B252" s="26" t="s">
        <v>469</v>
      </c>
      <c r="C252" s="15">
        <v>695628334.62</v>
      </c>
      <c r="D252" s="31">
        <v>26007349.760000002</v>
      </c>
      <c r="E252" s="31">
        <v>12495354.939999999</v>
      </c>
      <c r="F252" s="16">
        <f t="shared" si="20"/>
        <v>0.48045475818601818</v>
      </c>
      <c r="G252" s="39">
        <f t="shared" si="19"/>
        <v>1.7962688289323091E-2</v>
      </c>
    </row>
    <row r="253" spans="1:7" ht="37.5" x14ac:dyDescent="0.3">
      <c r="A253" s="25" t="s">
        <v>407</v>
      </c>
      <c r="B253" s="26" t="s">
        <v>513</v>
      </c>
      <c r="C253" s="15">
        <v>10000000</v>
      </c>
      <c r="D253" s="31">
        <v>5000000</v>
      </c>
      <c r="E253" s="31">
        <v>5000000</v>
      </c>
      <c r="F253" s="16">
        <f t="shared" si="20"/>
        <v>1</v>
      </c>
      <c r="G253" s="39">
        <f t="shared" si="19"/>
        <v>0.5</v>
      </c>
    </row>
    <row r="254" spans="1:7" ht="37.5" x14ac:dyDescent="0.3">
      <c r="A254" s="25" t="s">
        <v>408</v>
      </c>
      <c r="B254" s="26" t="s">
        <v>514</v>
      </c>
      <c r="C254" s="15">
        <v>10000000</v>
      </c>
      <c r="D254" s="31">
        <v>5000000</v>
      </c>
      <c r="E254" s="31">
        <v>5000000</v>
      </c>
      <c r="F254" s="16">
        <f t="shared" si="20"/>
        <v>1</v>
      </c>
      <c r="G254" s="39">
        <f t="shared" si="19"/>
        <v>0.5</v>
      </c>
    </row>
    <row r="255" spans="1:7" x14ac:dyDescent="0.3">
      <c r="A255" s="25" t="s">
        <v>391</v>
      </c>
      <c r="B255" s="26" t="s">
        <v>394</v>
      </c>
      <c r="C255" s="15">
        <v>21793232.77</v>
      </c>
      <c r="D255" s="31">
        <v>206463553.62</v>
      </c>
      <c r="E255" s="31">
        <v>30307438.719999999</v>
      </c>
      <c r="F255" s="16">
        <f t="shared" si="20"/>
        <v>0.14679316609933685</v>
      </c>
      <c r="G255" s="39" t="s">
        <v>483</v>
      </c>
    </row>
    <row r="256" spans="1:7" ht="37.5" x14ac:dyDescent="0.3">
      <c r="A256" s="25" t="s">
        <v>392</v>
      </c>
      <c r="B256" s="26" t="s">
        <v>393</v>
      </c>
      <c r="C256" s="15">
        <v>21793232.77</v>
      </c>
      <c r="D256" s="31">
        <v>206463553.62</v>
      </c>
      <c r="E256" s="31">
        <v>30307438.719999999</v>
      </c>
      <c r="F256" s="16">
        <f t="shared" si="20"/>
        <v>0.14679316609933685</v>
      </c>
      <c r="G256" s="39" t="s">
        <v>483</v>
      </c>
    </row>
    <row r="257" spans="1:7" ht="19.5" x14ac:dyDescent="0.3">
      <c r="A257" s="20" t="s">
        <v>360</v>
      </c>
      <c r="B257" s="21" t="s">
        <v>361</v>
      </c>
      <c r="C257" s="18">
        <v>1114247.72</v>
      </c>
      <c r="D257" s="18">
        <f t="shared" ref="D257:E257" si="25">D258</f>
        <v>4052943.2300000004</v>
      </c>
      <c r="E257" s="18">
        <f t="shared" si="25"/>
        <v>4052943.23</v>
      </c>
      <c r="F257" s="19">
        <f t="shared" si="20"/>
        <v>0.99999999999999989</v>
      </c>
      <c r="G257" s="38">
        <f t="shared" si="19"/>
        <v>3.6373807702294423</v>
      </c>
    </row>
    <row r="258" spans="1:7" x14ac:dyDescent="0.3">
      <c r="A258" s="25" t="s">
        <v>362</v>
      </c>
      <c r="B258" s="26" t="s">
        <v>363</v>
      </c>
      <c r="C258" s="15">
        <v>1114247.72</v>
      </c>
      <c r="D258" s="31">
        <f>D259</f>
        <v>4052943.2300000004</v>
      </c>
      <c r="E258" s="31">
        <v>4052943.23</v>
      </c>
      <c r="F258" s="16">
        <f t="shared" si="20"/>
        <v>0.99999999999999989</v>
      </c>
      <c r="G258" s="39" t="s">
        <v>518</v>
      </c>
    </row>
    <row r="259" spans="1:7" x14ac:dyDescent="0.3">
      <c r="A259" s="25" t="s">
        <v>364</v>
      </c>
      <c r="B259" s="26" t="s">
        <v>363</v>
      </c>
      <c r="C259" s="15">
        <v>1114247.72</v>
      </c>
      <c r="D259" s="31">
        <f>4253416.49-200473.26</f>
        <v>4052943.2300000004</v>
      </c>
      <c r="E259" s="31">
        <v>4052943.23</v>
      </c>
      <c r="F259" s="16">
        <f t="shared" si="20"/>
        <v>0.99999999999999989</v>
      </c>
      <c r="G259" s="39" t="s">
        <v>518</v>
      </c>
    </row>
    <row r="260" spans="1:7" s="17" customFormat="1" ht="78" x14ac:dyDescent="0.25">
      <c r="A260" s="20" t="s">
        <v>471</v>
      </c>
      <c r="B260" s="21" t="s">
        <v>470</v>
      </c>
      <c r="C260" s="18">
        <v>0.01</v>
      </c>
      <c r="D260" s="28">
        <f>D261</f>
        <v>11663409.83</v>
      </c>
      <c r="E260" s="28">
        <f>E261</f>
        <v>11663409.83</v>
      </c>
      <c r="F260" s="16">
        <f t="shared" si="20"/>
        <v>1</v>
      </c>
      <c r="G260" s="39" t="s">
        <v>411</v>
      </c>
    </row>
    <row r="261" spans="1:7" ht="37.5" x14ac:dyDescent="0.3">
      <c r="A261" s="25" t="s">
        <v>472</v>
      </c>
      <c r="B261" s="26" t="s">
        <v>473</v>
      </c>
      <c r="C261" s="15">
        <v>0.01</v>
      </c>
      <c r="D261" s="31">
        <v>11663409.83</v>
      </c>
      <c r="E261" s="31">
        <v>11663409.83</v>
      </c>
      <c r="F261" s="16">
        <f t="shared" si="20"/>
        <v>1</v>
      </c>
      <c r="G261" s="39" t="s">
        <v>411</v>
      </c>
    </row>
    <row r="262" spans="1:7" s="11" customFormat="1" ht="58.5" x14ac:dyDescent="0.3">
      <c r="A262" s="22" t="s">
        <v>271</v>
      </c>
      <c r="B262" s="21" t="s">
        <v>270</v>
      </c>
      <c r="C262" s="35">
        <v>-27921666.420000002</v>
      </c>
      <c r="D262" s="35">
        <f>D263</f>
        <v>-118264340.75</v>
      </c>
      <c r="E262" s="35">
        <f>E263</f>
        <v>-118264340.75</v>
      </c>
      <c r="F262" s="19">
        <f t="shared" ref="F262:F268" si="26">E262/D262</f>
        <v>1</v>
      </c>
      <c r="G262" s="75" t="s">
        <v>411</v>
      </c>
    </row>
    <row r="263" spans="1:7" s="11" customFormat="1" ht="37.5" x14ac:dyDescent="0.3">
      <c r="A263" s="27" t="s">
        <v>273</v>
      </c>
      <c r="B263" s="26" t="s">
        <v>272</v>
      </c>
      <c r="C263" s="33">
        <v>-27921666.420000002</v>
      </c>
      <c r="D263" s="33">
        <f>SUM(D264:D267)</f>
        <v>-118264340.75</v>
      </c>
      <c r="E263" s="33">
        <f>SUM(E264:E267)</f>
        <v>-118264340.75</v>
      </c>
      <c r="F263" s="16">
        <f t="shared" si="26"/>
        <v>1</v>
      </c>
      <c r="G263" s="76" t="s">
        <v>411</v>
      </c>
    </row>
    <row r="264" spans="1:7" s="11" customFormat="1" ht="37.5" x14ac:dyDescent="0.3">
      <c r="A264" s="27" t="s">
        <v>515</v>
      </c>
      <c r="B264" s="26" t="s">
        <v>516</v>
      </c>
      <c r="C264" s="33">
        <v>0</v>
      </c>
      <c r="D264" s="33">
        <v>-6462298.5700000003</v>
      </c>
      <c r="E264" s="33">
        <v>-6462298.5700000003</v>
      </c>
      <c r="F264" s="16">
        <v>0</v>
      </c>
      <c r="G264" s="40" t="s">
        <v>411</v>
      </c>
    </row>
    <row r="265" spans="1:7" s="11" customFormat="1" ht="37.5" x14ac:dyDescent="0.3">
      <c r="A265" s="27" t="s">
        <v>474</v>
      </c>
      <c r="B265" s="26" t="s">
        <v>475</v>
      </c>
      <c r="C265" s="33">
        <v>-142074</v>
      </c>
      <c r="D265" s="33">
        <v>0</v>
      </c>
      <c r="E265" s="33">
        <v>0</v>
      </c>
      <c r="F265" s="16">
        <v>0</v>
      </c>
      <c r="G265" s="39" t="s">
        <v>411</v>
      </c>
    </row>
    <row r="266" spans="1:7" s="11" customFormat="1" ht="75" x14ac:dyDescent="0.3">
      <c r="A266" s="27" t="s">
        <v>409</v>
      </c>
      <c r="B266" s="26" t="s">
        <v>517</v>
      </c>
      <c r="C266" s="33">
        <v>0</v>
      </c>
      <c r="D266" s="33">
        <v>-2018.52</v>
      </c>
      <c r="E266" s="33">
        <v>-2018.52</v>
      </c>
      <c r="F266" s="16">
        <v>0</v>
      </c>
      <c r="G266" s="40" t="s">
        <v>411</v>
      </c>
    </row>
    <row r="267" spans="1:7" s="11" customFormat="1" ht="56.25" x14ac:dyDescent="0.3">
      <c r="A267" s="27" t="s">
        <v>275</v>
      </c>
      <c r="B267" s="26" t="s">
        <v>274</v>
      </c>
      <c r="C267" s="33">
        <v>-27779592.420000002</v>
      </c>
      <c r="D267" s="33">
        <v>-111800023.66</v>
      </c>
      <c r="E267" s="33">
        <v>-111800023.66</v>
      </c>
      <c r="F267" s="16">
        <f t="shared" si="26"/>
        <v>1</v>
      </c>
      <c r="G267" s="39" t="s">
        <v>411</v>
      </c>
    </row>
    <row r="268" spans="1:7" x14ac:dyDescent="0.3">
      <c r="A268" s="82" t="s">
        <v>386</v>
      </c>
      <c r="B268" s="83"/>
      <c r="C268" s="36">
        <v>16522141696.15</v>
      </c>
      <c r="D268" s="47">
        <f>D6+D189</f>
        <v>19203793598.639999</v>
      </c>
      <c r="E268" s="47">
        <f>E6+E189</f>
        <v>18109997532.030003</v>
      </c>
      <c r="F268" s="30">
        <f t="shared" si="26"/>
        <v>0.94304270867150652</v>
      </c>
      <c r="G268" s="41">
        <f t="shared" ref="G268" si="27">E268/C268</f>
        <v>1.0961047220803104</v>
      </c>
    </row>
    <row r="269" spans="1:7" ht="53.25" customHeight="1" x14ac:dyDescent="0.3">
      <c r="C269" s="48"/>
      <c r="D269" s="80"/>
    </row>
    <row r="270" spans="1:7" x14ac:dyDescent="0.3">
      <c r="A270" s="14" t="s">
        <v>549</v>
      </c>
      <c r="C270" s="48"/>
      <c r="D270" s="80"/>
    </row>
    <row r="271" spans="1:7" x14ac:dyDescent="0.3">
      <c r="A271" s="14"/>
      <c r="D271" s="10"/>
      <c r="E271" s="10"/>
    </row>
    <row r="272" spans="1:7" x14ac:dyDescent="0.3">
      <c r="E272" s="10"/>
    </row>
    <row r="274" spans="5:5" x14ac:dyDescent="0.3">
      <c r="E274" s="10"/>
    </row>
  </sheetData>
  <mergeCells count="2">
    <mergeCell ref="A2:G2"/>
    <mergeCell ref="A268:B268"/>
  </mergeCells>
  <pageMargins left="0.59055118110236227" right="0.59055118110236227" top="0.78740157480314965" bottom="0.39370078740157483" header="0" footer="0"/>
  <pageSetup paperSize="9" scale="54" fitToHeight="0" orientation="landscape" r:id="rId1"/>
  <headerFooter>
    <oddFooter>&amp;R&amp;P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72354DD-306F-4AE3-B868-DFA373DB9B7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2023 год ПО Росписи</vt:lpstr>
      <vt:lpstr>'Доходы 2023 год ПО Росписи'!Заголовки_для_печати</vt:lpstr>
      <vt:lpstr>'Доходы 2023 год ПО Росписи'!Область_печати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Ю. Косенкова</dc:creator>
  <cp:lastModifiedBy>Анна В. Цурган</cp:lastModifiedBy>
  <cp:lastPrinted>2024-03-25T11:28:08Z</cp:lastPrinted>
  <dcterms:created xsi:type="dcterms:W3CDTF">2019-04-08T05:40:33Z</dcterms:created>
  <dcterms:modified xsi:type="dcterms:W3CDTF">2024-03-25T11:28:11Z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0503317G_20160101.xlsx</vt:lpwstr>
  </property>
  <property fmtid="{D5CDD505-2E9C-101B-9397-08002B2CF9AE}" pid="3" name="Название отчета">
    <vt:lpwstr>0503317G_20160101.xlsx</vt:lpwstr>
  </property>
  <property fmtid="{D5CDD505-2E9C-101B-9397-08002B2CF9AE}" pid="4" name="Версия клиента">
    <vt:lpwstr>18.2.7.29019</vt:lpwstr>
  </property>
  <property fmtid="{D5CDD505-2E9C-101B-9397-08002B2CF9AE}" pid="5" name="Версия базы">
    <vt:lpwstr>18.2.0.16861267</vt:lpwstr>
  </property>
  <property fmtid="{D5CDD505-2E9C-101B-9397-08002B2CF9AE}" pid="6" name="Тип сервера">
    <vt:lpwstr>MSSQL</vt:lpwstr>
  </property>
  <property fmtid="{D5CDD505-2E9C-101B-9397-08002B2CF9AE}" pid="7" name="Сервер">
    <vt:lpwstr>sql-2012</vt:lpwstr>
  </property>
  <property fmtid="{D5CDD505-2E9C-101B-9397-08002B2CF9AE}" pid="8" name="База">
    <vt:lpwstr>svod_smart</vt:lpwstr>
  </property>
  <property fmtid="{D5CDD505-2E9C-101B-9397-08002B2CF9AE}" pid="9" name="Пользователь">
    <vt:lpwstr>kosenkova</vt:lpwstr>
  </property>
  <property fmtid="{D5CDD505-2E9C-101B-9397-08002B2CF9AE}" pid="10" name="Шаблон">
    <vt:lpwstr>0503317G_20160101</vt:lpwstr>
  </property>
  <property fmtid="{D5CDD505-2E9C-101B-9397-08002B2CF9AE}" pid="11" name="Локальная база">
    <vt:lpwstr>не используется</vt:lpwstr>
  </property>
</Properties>
</file>