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0" windowWidth="19440" windowHeight="12705" tabRatio="781" firstSheet="1" activeTab="1"/>
  </bookViews>
  <sheets>
    <sheet name="01.10.23 КЭ (2)" sheetId="23" state="hidden" r:id="rId1"/>
    <sheet name="01.04.24КЭ" sheetId="35" r:id="rId2"/>
  </sheets>
  <calcPr calcId="145621"/>
</workbook>
</file>

<file path=xl/calcChain.xml><?xml version="1.0" encoding="utf-8"?>
<calcChain xmlns="http://schemas.openxmlformats.org/spreadsheetml/2006/main">
  <c r="C271" i="35" l="1"/>
  <c r="F261" i="35"/>
  <c r="C254" i="35"/>
  <c r="C247" i="35"/>
  <c r="C246" i="35" s="1"/>
  <c r="C245" i="35"/>
  <c r="C229" i="35"/>
  <c r="C227" i="35"/>
  <c r="C224" i="35"/>
  <c r="C219" i="35"/>
  <c r="C218" i="35"/>
  <c r="C214" i="35"/>
  <c r="C209" i="35"/>
  <c r="C208" i="35" s="1"/>
  <c r="C206" i="35"/>
  <c r="C203" i="35"/>
  <c r="C198" i="35"/>
  <c r="C193" i="35"/>
  <c r="C191" i="35"/>
  <c r="C186" i="35"/>
  <c r="C182" i="35"/>
  <c r="C179" i="35"/>
  <c r="C178" i="35"/>
  <c r="C164" i="35"/>
  <c r="C162" i="35"/>
  <c r="C154" i="35"/>
  <c r="C147" i="35"/>
  <c r="C145" i="35"/>
  <c r="C144" i="35"/>
  <c r="C138" i="35"/>
  <c r="C139" i="35"/>
  <c r="C123" i="35"/>
  <c r="C122" i="35"/>
  <c r="C116" i="35"/>
  <c r="C114" i="35"/>
  <c r="C112" i="35"/>
  <c r="C109" i="35"/>
  <c r="C107" i="35"/>
  <c r="C105" i="35"/>
  <c r="C103" i="35"/>
  <c r="C99" i="35"/>
  <c r="C95" i="35"/>
  <c r="C92" i="35"/>
  <c r="C89" i="35"/>
  <c r="C86" i="35"/>
  <c r="C83" i="35"/>
  <c r="C81" i="35"/>
  <c r="C78" i="35"/>
  <c r="C75" i="35"/>
  <c r="C70" i="35"/>
  <c r="C68" i="35"/>
  <c r="C64" i="35"/>
  <c r="C61" i="35"/>
  <c r="C60" i="35"/>
  <c r="C58" i="35"/>
  <c r="C57" i="35"/>
  <c r="C56" i="35"/>
  <c r="C43" i="35"/>
  <c r="C41" i="35"/>
  <c r="C35" i="35"/>
  <c r="C33" i="35"/>
  <c r="C30" i="35"/>
  <c r="C26" i="35"/>
  <c r="C20" i="35"/>
  <c r="C19" i="35" s="1"/>
  <c r="C16" i="35"/>
  <c r="C13" i="35"/>
  <c r="C10" i="35"/>
  <c r="C8" i="35" s="1"/>
  <c r="C7" i="35"/>
  <c r="C42" i="35" l="1"/>
  <c r="C74" i="35"/>
  <c r="C29" i="35"/>
  <c r="C102" i="35"/>
  <c r="C85" i="35"/>
  <c r="C237" i="35"/>
  <c r="C251" i="35"/>
  <c r="C34" i="35"/>
  <c r="C15" i="35"/>
  <c r="C225" i="35"/>
  <c r="C222" i="35"/>
  <c r="C40" i="35"/>
  <c r="C217" i="35"/>
  <c r="C59" i="35"/>
  <c r="C212" i="35"/>
  <c r="C213" i="35"/>
  <c r="C161" i="35"/>
  <c r="C146" i="35"/>
  <c r="C188" i="35"/>
  <c r="C228" i="35"/>
  <c r="C257" i="35"/>
  <c r="C256" i="35" s="1"/>
  <c r="C181" i="35"/>
  <c r="C176" i="35"/>
  <c r="C195" i="35"/>
  <c r="C221" i="35"/>
  <c r="C223" i="35"/>
  <c r="C177" i="35"/>
  <c r="C180" i="35"/>
  <c r="C216" i="35"/>
  <c r="C215" i="35" s="1"/>
  <c r="C6" i="35"/>
  <c r="C63" i="35"/>
  <c r="C119" i="35"/>
  <c r="C187" i="35" l="1"/>
  <c r="C226" i="35"/>
  <c r="C14" i="35"/>
  <c r="C32" i="35"/>
  <c r="C160" i="35"/>
  <c r="C220" i="35"/>
  <c r="C62" i="35"/>
  <c r="D258" i="35"/>
  <c r="D262" i="35" s="1"/>
  <c r="C258" i="35" l="1"/>
  <c r="C272" i="35" s="1"/>
  <c r="C262" i="35" l="1"/>
  <c r="E258" i="35"/>
  <c r="E262" i="35" l="1"/>
  <c r="F258" i="35"/>
</calcChain>
</file>

<file path=xl/sharedStrings.xml><?xml version="1.0" encoding="utf-8"?>
<sst xmlns="http://schemas.openxmlformats.org/spreadsheetml/2006/main" count="1323" uniqueCount="548">
  <si>
    <t>руб.</t>
  </si>
  <si>
    <t>№ п/п</t>
  </si>
  <si>
    <t>Коды экономической классификации</t>
  </si>
  <si>
    <t>Вед.</t>
  </si>
  <si>
    <t>Разд.</t>
  </si>
  <si>
    <t>Ц.ст.</t>
  </si>
  <si>
    <t>Расх.</t>
  </si>
  <si>
    <t>соб</t>
  </si>
  <si>
    <t xml:space="preserve"> </t>
  </si>
  <si>
    <t>сфб</t>
  </si>
  <si>
    <t xml:space="preserve">Подпрограмма "Поддержка малого и среднего предпринимательства в городе Брянске"                                     </t>
  </si>
  <si>
    <t>003</t>
  </si>
  <si>
    <t>000</t>
  </si>
  <si>
    <t>810</t>
  </si>
  <si>
    <t>240</t>
  </si>
  <si>
    <t>320</t>
  </si>
  <si>
    <t>Подпрограмма "Информационное обеспечение деятельности Брянской городской администрации"</t>
  </si>
  <si>
    <t>Обеспечение сохранности автомобильных дорог местного значения и условий безопасности движения по ним</t>
  </si>
  <si>
    <t>008</t>
  </si>
  <si>
    <t>Повышение безопасности дорожного движения</t>
  </si>
  <si>
    <t>Бюджетные инвестиции в объекты капитального строительства муниципальной собственности</t>
  </si>
  <si>
    <t>410</t>
  </si>
  <si>
    <t>Региональный проект "Жилье (Брянская область)"</t>
  </si>
  <si>
    <t>Региональный проект "Региональная и местная дорожная сеть (Брянская область)"</t>
  </si>
  <si>
    <t>риб</t>
  </si>
  <si>
    <t>610</t>
  </si>
  <si>
    <t xml:space="preserve">Подпрограмма "Повышение качества и доступности предоставления государственных и муниципальных услуг в городе Брянске" </t>
  </si>
  <si>
    <t>Оповещение населения об опасностях, возникающих при ведении военных действий и возникновении чрезвычайных ситуаций</t>
  </si>
  <si>
    <t>Выплата муниципальных пенсий (доплат к государственным пенсиям)</t>
  </si>
  <si>
    <t>310</t>
  </si>
  <si>
    <t>Социальные выплаты лицам, удостоенным звания почетного гражданина муниципального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</si>
  <si>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</si>
  <si>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</si>
  <si>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</si>
  <si>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</si>
  <si>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Развитие и укрепление материально-технической базы муниципальных учреждений</t>
  </si>
  <si>
    <t>004</t>
  </si>
  <si>
    <t>730</t>
  </si>
  <si>
    <t>Руководство и управление в сфере установленных функций органов местного самоуправления</t>
  </si>
  <si>
    <t>009</t>
  </si>
  <si>
    <t>015</t>
  </si>
  <si>
    <t>0702</t>
  </si>
  <si>
    <t>Региональный проект "Современная школа (Брянская область)"</t>
  </si>
  <si>
    <t>005</t>
  </si>
  <si>
    <t>051Е1 55200</t>
  </si>
  <si>
    <t>Осуществление отдельных полномочий в сфере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</si>
  <si>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</si>
  <si>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05001 14770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</si>
  <si>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</si>
  <si>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300</t>
  </si>
  <si>
    <t>Дошкольные образовательные организации</t>
  </si>
  <si>
    <t>600</t>
  </si>
  <si>
    <t>Общеобразовательные организации</t>
  </si>
  <si>
    <t>Отдельные мероприятия по развитию образования</t>
  </si>
  <si>
    <t>Замена оконных блоков муниципальных образовательных организаций</t>
  </si>
  <si>
    <t>05001 S4860</t>
  </si>
  <si>
    <t>Капитальный ремонт бассейнов муниципальных образовательных организаций Брянской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</si>
  <si>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</si>
  <si>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Учреждения, обеспечивающие деятельность органов местного самоуправления и муниципальных учреждений</t>
  </si>
  <si>
    <t>Организация питания в образовательных организациях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</si>
  <si>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</si>
  <si>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05002 L2550</t>
  </si>
  <si>
    <t>Модернизация школьных столовых муниципальных общеобразовательных организаций Брянской области</t>
  </si>
  <si>
    <t>05002 S4770</t>
  </si>
  <si>
    <t>05002 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</si>
  <si>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</si>
  <si>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0703</t>
  </si>
  <si>
    <t>Организации дополнительного образования</t>
  </si>
  <si>
    <t>Капитальный ремонт кровель муниципальных образовательных организаций</t>
  </si>
  <si>
    <t>05003 S4850</t>
  </si>
  <si>
    <t>05003 S4860</t>
  </si>
  <si>
    <t>Мероприятия по модернизации региональных и муниципальных школ искусств по видам искусств</t>
  </si>
  <si>
    <t>006</t>
  </si>
  <si>
    <t>05003 L3060</t>
  </si>
  <si>
    <t>05003 S4820</t>
  </si>
  <si>
    <t>0707</t>
  </si>
  <si>
    <t>05004 80310</t>
  </si>
  <si>
    <t>05004 80320</t>
  </si>
  <si>
    <t>Учреждения, обеспечивающие оздоровление детей</t>
  </si>
  <si>
    <t>05004 80330</t>
  </si>
  <si>
    <t>Профилактика безнадзорности и правонарушений несовершеннолетних</t>
  </si>
  <si>
    <t>05004 81120</t>
  </si>
  <si>
    <t>0709</t>
  </si>
  <si>
    <t>Оздоровительная кампания детей</t>
  </si>
  <si>
    <t>05004 82380</t>
  </si>
  <si>
    <t>Стипендии</t>
  </si>
  <si>
    <t>05004 82520</t>
  </si>
  <si>
    <t>05004 S4790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</si>
  <si>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</si>
  <si>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</si>
  <si>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</si>
  <si>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850</t>
  </si>
  <si>
    <t>Обеспечение функционирования модели персонифицированного финансирования дополнительного образования детей</t>
  </si>
  <si>
    <t>Организация дополнительного образования</t>
  </si>
  <si>
    <t>Библиотеки</t>
  </si>
  <si>
    <t>0801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</si>
  <si>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</si>
  <si>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</si>
  <si>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</si>
  <si>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06001 81680</t>
  </si>
  <si>
    <t>460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</si>
  <si>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</si>
  <si>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06001 S4240</t>
  </si>
  <si>
    <t>Мероприятия по работе с семьей детьми и молодежью</t>
  </si>
  <si>
    <t>06001 S587У</t>
  </si>
  <si>
    <t>06001 S587Ц</t>
  </si>
  <si>
    <t>06001 S587Щ</t>
  </si>
  <si>
    <t>Организация и проведение праздничных и других мероприятий по вопросам местного значения</t>
  </si>
  <si>
    <t>Муниципальный архив</t>
  </si>
  <si>
    <t>Региональный проект "Культурная среда (Брянская область)"</t>
  </si>
  <si>
    <t>Создание модельных муниципальных библиотек</t>
  </si>
  <si>
    <t>Государственная поддержка отрасли культуры</t>
  </si>
  <si>
    <t>620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</si>
  <si>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</si>
  <si>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Совершенствование системы профилактики правонарушений и усиление борьбы с преступностью</t>
  </si>
  <si>
    <t>081F3 67483</t>
  </si>
  <si>
    <t>081F3 67484</t>
  </si>
  <si>
    <t>081F3 6748S</t>
  </si>
  <si>
    <t>Учреждения, осуществляющие функции и полномочия в сфере ЖКХ и дорожного хозяйства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</si>
  <si>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</si>
  <si>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имущества, находящегося в муниципальной собственности, арендованного недвижимого имущества</t>
  </si>
  <si>
    <t>Мероприятия по переселению граждан из аварийного жилищного фонда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</si>
  <si>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</si>
  <si>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</si>
  <si>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08002 S3430</t>
  </si>
  <si>
    <t>08002 81680</t>
  </si>
  <si>
    <t>Региональный проект "Чистая вода (Брянская область)"</t>
  </si>
  <si>
    <t>09001 82420</t>
  </si>
  <si>
    <t>831</t>
  </si>
  <si>
    <t>Мероприятия в сфере архитектуры и градостроительства</t>
  </si>
  <si>
    <t>Мероприятия по формированию современной городской среды</t>
  </si>
  <si>
    <t>Региональный проект "Формирование комфортной городской среды (Брянская область)"</t>
  </si>
  <si>
    <t>Реализация программ формирования современной городской среды</t>
  </si>
  <si>
    <t xml:space="preserve">Подпрограмма "Молодое поколение города Брянска"                         </t>
  </si>
  <si>
    <t>012</t>
  </si>
  <si>
    <t>Учреждения по  работе с детьми, семьями и молодежью</t>
  </si>
  <si>
    <t>Оказание поддержки социально ориентированным некоммерческим организациям</t>
  </si>
  <si>
    <t>630</t>
  </si>
  <si>
    <t>120</t>
  </si>
  <si>
    <t xml:space="preserve">Мероприятия по социальной поддержке отдельных категорий граждан </t>
  </si>
  <si>
    <t>014</t>
  </si>
  <si>
    <t>Спортивно-оздоровительные комплексы и центры</t>
  </si>
  <si>
    <t>Мероприятия по развитию физической культуры и спорта</t>
  </si>
  <si>
    <t>Реализация мерприятий по поэтапному внедрению Всероссийского физкультурно-спортивного комплекса "Готов к труду и обороне" (ГТО)</t>
  </si>
  <si>
    <t>Софинансирование объектов капитальных вложений муниципальной собственности</t>
  </si>
  <si>
    <t>Развитие материально-технической базы и обеспечение уровня финансирования организаций, осуществляющих спортвную подготовку в соответствии с требованиями федеральных стандартов спортивной подготовки</t>
  </si>
  <si>
    <t>Организации, осуществляющие спортивную подготовку</t>
  </si>
  <si>
    <t>350</t>
  </si>
  <si>
    <t>Мероприятия по проведению оздоровительной кампании детей</t>
  </si>
  <si>
    <t>Обеспечение жильем тренеров, тренеров-преподавателей учреждений физической культуры и спорта Брянской области</t>
  </si>
  <si>
    <t>Региональный проект "Спорт - норма жизни (Брянская область)"</t>
  </si>
  <si>
    <t>Руководство и управление в сфере установленных функций органов местного самоупраавления</t>
  </si>
  <si>
    <t>Мероприятия по землеустройству и землепользованию</t>
  </si>
  <si>
    <t>Эксплуатация и содержание имущества казны муниципального образования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</si>
  <si>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</si>
  <si>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Доля муниципальных программ в расходной части бюджета</t>
  </si>
  <si>
    <t>Подпрограмма "Организация транспортного обслуживания в городе Брянске"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</si>
  <si>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</si>
  <si>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 </t>
  </si>
  <si>
    <t>Проведение комплексных кадастровых работ</t>
  </si>
  <si>
    <t>05001 S4850</t>
  </si>
  <si>
    <t>Капитальный ремонт кровель муниципальных образовательных организаций Брянской области</t>
  </si>
  <si>
    <t>05002 S4850</t>
  </si>
  <si>
    <t>Поддержка субъектов малого и среднего предпринимательства</t>
  </si>
  <si>
    <t>Развитие дорожной сети</t>
  </si>
  <si>
    <t>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</t>
  </si>
  <si>
    <t>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</si>
  <si>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</si>
  <si>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</si>
  <si>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реализации отдельных государственных полномочий Брянской области, переданных на муниципальный уровень</t>
  </si>
  <si>
    <t>Осуществление бюджетной политики города Брянска</t>
  </si>
  <si>
    <t>Увеличение сети общеобразовательных организаций</t>
  </si>
  <si>
    <t>Реализация государственной политики в сфере дошкольного образования на территории города Брянска</t>
  </si>
  <si>
    <t>Реализация государственной политики в сфере общего образования на территории города Брянска</t>
  </si>
  <si>
    <t>Реализация государственной политики в сфере дополнительного образования на территории города Брянска</t>
  </si>
  <si>
    <t>Реализация молодежной политики на территории                              города Брянска</t>
  </si>
  <si>
    <t>Реализация государственной политики в сфере образования на территории города Брянска</t>
  </si>
  <si>
    <t>Региональный проект "Современная школа                                           (Брянская область)"</t>
  </si>
  <si>
    <t>Содержание и развитие инфраструктуры учреждений культуры и искусства</t>
  </si>
  <si>
    <t>Создание условий для организации досуга и обеспечения жителей городского округа услугами организаций культуры</t>
  </si>
  <si>
    <t>Формирование и развитие эффективной системы поддержки одаренных детей, работников культуры и искусства</t>
  </si>
  <si>
    <t>Обеспечение сохранности, пополнения и использования архивных фондов города Брянска</t>
  </si>
  <si>
    <t>Реализация мероприятий, направленных на развитие творческих, интеллектуальных, физических способностей молодежи</t>
  </si>
  <si>
    <t>Реализация мероприятий, направленных на противодействие употреблению наркотиков в молодежной среде</t>
  </si>
  <si>
    <t>Реализация единой молодежной и семейной политики на территории города Брянска</t>
  </si>
  <si>
    <t>Создание эффективной поддержки социально значимых проектов и программ на конкурсной основе, общегородских мероприятий</t>
  </si>
  <si>
    <t>Предоставление социальной поддержки отдельным категориям граждан и гражданам, оказавшимся в трудной жизненной ситуации</t>
  </si>
  <si>
    <t>Создание необходимых условий для обеспечения общественной безопасности и правопорядка</t>
  </si>
  <si>
    <t>Обеспечение мероприятий по содержанию жилищного фонда в соответствии с санитарными и техническими нормами</t>
  </si>
  <si>
    <t>Обеспечение мероприятий по переселению граждан из аварийного жилищного фонда</t>
  </si>
  <si>
    <t>Содержание находящихся в муниципальной собственности объектов коммунальной инфраструктуры в надлежащем техническом состоянии</t>
  </si>
  <si>
    <t>Развитие инфраструктуры в сфере коммунального хозяйства</t>
  </si>
  <si>
    <t>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</t>
  </si>
  <si>
    <t>Реализация единой государственной политики в сфере жилищно-коммунального хозяйства</t>
  </si>
  <si>
    <t>Обеспечение мероприятий по решению прочих вопросов в области жилищно-коммунального хозяйства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</si>
  <si>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</si>
  <si>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</si>
  <si>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</si>
  <si>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 спортивно-оздоровительного отдыха детей и подростков</t>
  </si>
  <si>
    <t>Обеспечение эффективного управления и распоряжение муниципальным имуществом города Брянска и земельными участками в рамках наделенных полномочий</t>
  </si>
  <si>
    <t>Подпрограмма "Управление муниципальным долгом                                                города Брянска"</t>
  </si>
  <si>
    <t>Поддержание долговой нагрузки бюджета города на экономически безопасном уровне</t>
  </si>
  <si>
    <t>Исполнение исковых требований на соновании вступивших в законную силу судебных актов</t>
  </si>
  <si>
    <t>Обеспечение мероприятий по капитальному ремонту общего имущества многоквартирных домов и муниципальных жилых помещений</t>
  </si>
  <si>
    <t>Региональный проект "Обеспечение устойчивого сокращения непригодного для проживания жилищного фонда (Брянская область)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</si>
  <si>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</si>
  <si>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Обеспечение сохранности жилых помещений, закрепленных за детьми-сиротами и детьми, оставшимися без попечения родителей</t>
  </si>
  <si>
    <t>Создание детских технопарков "Кванториум"</t>
  </si>
  <si>
    <t>Подпрограмма "Увеличение сети образовательных организаций                                города Брянска"</t>
  </si>
  <si>
    <t>Е.В. Качур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</si>
  <si>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</si>
  <si>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Подпрограмма "Обеспечение жильем молодых семей в городе Брянске"                                     </t>
  </si>
  <si>
    <t>Реализация инфраструктурных проектов на территории города Брянска</t>
  </si>
  <si>
    <t>Предоставление молодым семьям, участникам подпрограммы, социальных выплат на приобретение жилья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объекта индивидуального жилищного строительства</t>
  </si>
  <si>
    <t>Стимулирование программ развития жилищного строительства субъектов Российской Федерации</t>
  </si>
  <si>
    <t xml:space="preserve">Подпрограмма "Обеспечение деятельности Брянской городской администрации"                                           </t>
  </si>
  <si>
    <t>Ежемесячные выплаты к государственной пенсии лицам, награжденным медалью "За вклад в развитие города Брянска", в соответствии с Решением Брянского городского Совета народных депутатов от 17.08.2011 № 601 "О медали "За вклад в развитие города Брянска"</t>
  </si>
  <si>
    <t>Социальные выплаты лицам, награжденным знаком отличия "За заслуги перед городом Брянском", в соответствии с Решением Брянского городского Совета народных депутатов от 10.02.2010 № 242 "О почетном знаке отличия "За заслуги перед городом Брянском"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</si>
  <si>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</si>
  <si>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Реализация инициативных проектов</t>
  </si>
  <si>
    <t>Создание условий для эффективного исполнения полномочий исполнительного органа местного самоуправления города Брянска</t>
  </si>
  <si>
    <t>Обеспечение для граждан и организаций доступности услуг, оказываемых на основе информационно-телекоммуникационной инфраструктуры на территории города Брянска</t>
  </si>
  <si>
    <t>Повышение уровня информационной открытости Брянской городской администрации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</si>
  <si>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</si>
  <si>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Муниципальная программа "Стимулирование экономической активности в городе Брянске" </t>
  </si>
  <si>
    <t>Муниципальная программа "Повышение безопасности дорожного движения в городе Брянске"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</si>
  <si>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</si>
  <si>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Муниципальная программа "Управление муниципальными финансами города Брянска"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</si>
  <si>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</si>
  <si>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 xml:space="preserve">Муниципальная программа "Поддержка и сохранение культуры и искусства в городе Брянске" </t>
  </si>
  <si>
    <t>Предоставление мер социальной 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территории Брянской области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</si>
  <si>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</si>
  <si>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340</t>
  </si>
  <si>
    <t xml:space="preserve">Муниципальная программа "Молодежная и семейная политика города Брянска"              </t>
  </si>
  <si>
    <t>Организация и осуществление деятельности по опеке и попечительству (содержание органов по опеке и попечительству)</t>
  </si>
  <si>
    <t>Организация и осуществление деятельности по опеке и попечительству (обучение будущих опекунов)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</si>
  <si>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</si>
  <si>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 xml:space="preserve">Муниципальная программа "Физическая культура и спорт в городе Брянске"  </t>
  </si>
  <si>
    <t>Муниципальная программа "Управление и распоряжение муниципальной собственностью города Брянска"</t>
  </si>
  <si>
    <t>Муниципальная программа "Развитие градостроительства на территории города Брянска"</t>
  </si>
  <si>
    <t>Реализация единой государственной политики в сфере градостроительства на территории города Брянска</t>
  </si>
  <si>
    <t>Учреждения, осуществляющие функции и полномочия в сфере капитального строительства</t>
  </si>
  <si>
    <t>Установление и описание местоположения границ территориальных зон</t>
  </si>
  <si>
    <t>Муниципальная программа "Жилищно-коммунальное хозяйство города Брянска"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</si>
  <si>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</si>
  <si>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 xml:space="preserve">Муниципальная программа "Формирование современной городской среды города Брянска"  </t>
  </si>
  <si>
    <t>Обеспечение и повышение комфортности проживания граждан на территории города Брянска</t>
  </si>
  <si>
    <t>Муниципальная программа 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Брянска"</t>
  </si>
  <si>
    <t>Реализация государственных программ субъектов Российской Федерации в области использования и охраны водных объектов</t>
  </si>
  <si>
    <t>08002 L0650</t>
  </si>
  <si>
    <t>Мероприятия в сфере охраны окружающей среды</t>
  </si>
  <si>
    <t>Строительство и реконструкция (модернизация) объектов питьевого водоснабжения</t>
  </si>
  <si>
    <t>Подпрограмма "Жилищное хозяйство города Брянска"</t>
  </si>
  <si>
    <t>Подпрограмма "Коммунальное хозяйство города Брянска"</t>
  </si>
  <si>
    <t>Муниципальная программа "Развитие образования в городе Брянске"</t>
  </si>
  <si>
    <t>Региональный проект "Создание условий для обучения, отдыха и оздоровления детей и молодежи (Брянская область)"</t>
  </si>
  <si>
    <t>Реализация мероприятий по модернизации школьных систем образования</t>
  </si>
  <si>
    <t>Увеличение сети дошкольных образовательных организаций</t>
  </si>
  <si>
    <t>05110 K8006</t>
  </si>
  <si>
    <t>050E1 51730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</si>
  <si>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</si>
  <si>
    <t>Региональный проект "Общесистемные меры развития дорожного хозяйства (Брянская область)"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</si>
  <si>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</si>
  <si>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</si>
  <si>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051Е1 52390</t>
  </si>
  <si>
    <t>Региональный проект "Патриотическое воспитание граждан Российской Федерации (Брянская область)"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</si>
  <si>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</si>
  <si>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руководства и управления в сфере установленных функций органов местного самоуправления</t>
  </si>
  <si>
    <t>Проведение  на плановой основе  предупредительно-профилактических мероприятий, направленных на предупреждение проявлений террористической и экстремистской направленности</t>
  </si>
  <si>
    <t>09001 S3430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</si>
  <si>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</si>
  <si>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</si>
  <si>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% исполнения</t>
  </si>
  <si>
    <t>Уточненный план на 2023 год</t>
  </si>
  <si>
    <t>Утверждено на 2023 год</t>
  </si>
  <si>
    <t>Исполнение муниципальных программ города Брянска в 2023 году</t>
  </si>
  <si>
    <t>Наименование</t>
  </si>
  <si>
    <t>01401 83250</t>
  </si>
  <si>
    <t>01402 81630</t>
  </si>
  <si>
    <t>01402 81640</t>
  </si>
  <si>
    <t>01402 81950</t>
  </si>
  <si>
    <t>01406 98003</t>
  </si>
  <si>
    <t>01403 L4970</t>
  </si>
  <si>
    <t>02401 81610</t>
  </si>
  <si>
    <t>02401 S6170</t>
  </si>
  <si>
    <t>02401 81660</t>
  </si>
  <si>
    <t>02402 81680</t>
  </si>
  <si>
    <t>02403 98001</t>
  </si>
  <si>
    <t>021F1 50210</t>
  </si>
  <si>
    <t>021R1 16260</t>
  </si>
  <si>
    <t>021R2 54180</t>
  </si>
  <si>
    <t>03401 81200</t>
  </si>
  <si>
    <t>03402 80730</t>
  </si>
  <si>
    <t>03402 81110</t>
  </si>
  <si>
    <t>03402 81830</t>
  </si>
  <si>
    <t>03405 82580</t>
  </si>
  <si>
    <t>03405 82450</t>
  </si>
  <si>
    <t>03405 82560</t>
  </si>
  <si>
    <t>03405 82570</t>
  </si>
  <si>
    <t>03406 R0820</t>
  </si>
  <si>
    <t>03407 12021</t>
  </si>
  <si>
    <t>03407 12022</t>
  </si>
  <si>
    <t>03407 12023</t>
  </si>
  <si>
    <t>03407 17390</t>
  </si>
  <si>
    <t>03407 17900</t>
  </si>
  <si>
    <t>03407 51200</t>
  </si>
  <si>
    <t>03409 S5870</t>
  </si>
  <si>
    <t>03411 80020</t>
  </si>
  <si>
    <t>03411 80040</t>
  </si>
  <si>
    <t>03411 80110</t>
  </si>
  <si>
    <t>03411 80720</t>
  </si>
  <si>
    <t>03411 80900</t>
  </si>
  <si>
    <t>03411 80940</t>
  </si>
  <si>
    <t>03411 83450</t>
  </si>
  <si>
    <t>03412 80710</t>
  </si>
  <si>
    <t>03413 80100</t>
  </si>
  <si>
    <t>04401 80040</t>
  </si>
  <si>
    <t>04403 83000</t>
  </si>
  <si>
    <t>05401 14722</t>
  </si>
  <si>
    <t>05401 14723</t>
  </si>
  <si>
    <t>05401 14780</t>
  </si>
  <si>
    <t>05401 80300</t>
  </si>
  <si>
    <t>05401 80310</t>
  </si>
  <si>
    <t>05402 14721</t>
  </si>
  <si>
    <t>05402 14723</t>
  </si>
  <si>
    <t>05402 53030</t>
  </si>
  <si>
    <t>05402 80310</t>
  </si>
  <si>
    <t>05402 80720</t>
  </si>
  <si>
    <t>05402 82350</t>
  </si>
  <si>
    <t>05402 L3040</t>
  </si>
  <si>
    <t>05402 S4900</t>
  </si>
  <si>
    <t>05403 80310</t>
  </si>
  <si>
    <t>05403 80320</t>
  </si>
  <si>
    <t>05405 80040</t>
  </si>
  <si>
    <t>05405 80320</t>
  </si>
  <si>
    <t>05405 80330</t>
  </si>
  <si>
    <t>05405 80340</t>
  </si>
  <si>
    <t>05405 80720</t>
  </si>
  <si>
    <t>05405 81120</t>
  </si>
  <si>
    <t>05405 82340</t>
  </si>
  <si>
    <t>05405 82510</t>
  </si>
  <si>
    <t>05405 82520</t>
  </si>
  <si>
    <t>05405 S4790</t>
  </si>
  <si>
    <t>05406 82610</t>
  </si>
  <si>
    <t>051E1 51720</t>
  </si>
  <si>
    <t>051EB 51790</t>
  </si>
  <si>
    <t>052ZB L7500</t>
  </si>
  <si>
    <t>05410 81680</t>
  </si>
  <si>
    <t>05411 98005</t>
  </si>
  <si>
    <t>06401 80320</t>
  </si>
  <si>
    <t>06401 80450</t>
  </si>
  <si>
    <t>06401 80470</t>
  </si>
  <si>
    <t>06401 80480</t>
  </si>
  <si>
    <t>06401 80500</t>
  </si>
  <si>
    <t>06401 L5190</t>
  </si>
  <si>
    <t>06402 80720</t>
  </si>
  <si>
    <t>06402 82530</t>
  </si>
  <si>
    <t>06403 14210</t>
  </si>
  <si>
    <t>06403 14723</t>
  </si>
  <si>
    <t>06403 82510</t>
  </si>
  <si>
    <t>06403 82520</t>
  </si>
  <si>
    <t>06404 80520</t>
  </si>
  <si>
    <t>06405 80040</t>
  </si>
  <si>
    <t>061A1 54540</t>
  </si>
  <si>
    <t>061А1 55190</t>
  </si>
  <si>
    <t>07401 81180</t>
  </si>
  <si>
    <t>07402 81130</t>
  </si>
  <si>
    <t>08401 12510</t>
  </si>
  <si>
    <t>08401 80040</t>
  </si>
  <si>
    <t>08401 80750</t>
  </si>
  <si>
    <t>08401 80900</t>
  </si>
  <si>
    <t>08401 81830</t>
  </si>
  <si>
    <t>08402 81870</t>
  </si>
  <si>
    <t>08402 83300</t>
  </si>
  <si>
    <t>08410 83280</t>
  </si>
  <si>
    <t>08403 80930</t>
  </si>
  <si>
    <t>08403 81770</t>
  </si>
  <si>
    <t>08404 81750</t>
  </si>
  <si>
    <t>08404 81840</t>
  </si>
  <si>
    <t>08405 81880</t>
  </si>
  <si>
    <t>08406 80930</t>
  </si>
  <si>
    <t>08407 81740</t>
  </si>
  <si>
    <t>08407 S1270</t>
  </si>
  <si>
    <t>08407 81680</t>
  </si>
  <si>
    <t>08408 81690</t>
  </si>
  <si>
    <t>08408 81700</t>
  </si>
  <si>
    <t>08408 81710</t>
  </si>
  <si>
    <t>08408 81730</t>
  </si>
  <si>
    <t>08408 81860</t>
  </si>
  <si>
    <t>09401 80040</t>
  </si>
  <si>
    <t>09401 80740</t>
  </si>
  <si>
    <t>09401 83310</t>
  </si>
  <si>
    <t>10401 81900</t>
  </si>
  <si>
    <t>101F2 55550</t>
  </si>
  <si>
    <t>12401 80040</t>
  </si>
  <si>
    <t>12401 80760</t>
  </si>
  <si>
    <t>12402 82530</t>
  </si>
  <si>
    <t>12402 82540</t>
  </si>
  <si>
    <t>12403 16710</t>
  </si>
  <si>
    <t>12403 16721</t>
  </si>
  <si>
    <t>12403 16722</t>
  </si>
  <si>
    <t>12403 16723</t>
  </si>
  <si>
    <t>12404 82550</t>
  </si>
  <si>
    <t>12406 82360</t>
  </si>
  <si>
    <t>12406 82370</t>
  </si>
  <si>
    <t>12406 82520</t>
  </si>
  <si>
    <t>12407 81150</t>
  </si>
  <si>
    <t>14401 80040</t>
  </si>
  <si>
    <t>14402 80600</t>
  </si>
  <si>
    <t>14402 82300</t>
  </si>
  <si>
    <t>14402 82320</t>
  </si>
  <si>
    <t>14403 80620</t>
  </si>
  <si>
    <t>14403 82510</t>
  </si>
  <si>
    <t>14403 S7690</t>
  </si>
  <si>
    <t>14404 S4790</t>
  </si>
  <si>
    <t>14406 S7620</t>
  </si>
  <si>
    <t>141Р5 11270</t>
  </si>
  <si>
    <t>141Р5 52290</t>
  </si>
  <si>
    <t>15401 80040</t>
  </si>
  <si>
    <t>15401 80900</t>
  </si>
  <si>
    <t>15401 80920</t>
  </si>
  <si>
    <t>15401 80930</t>
  </si>
  <si>
    <t>15401 81830</t>
  </si>
  <si>
    <t>15401 L5110</t>
  </si>
  <si>
    <t>15401 80910</t>
  </si>
  <si>
    <t>15401 83270</t>
  </si>
  <si>
    <t>Исполнение исковых требований на основании вступивших в законную силу судебных актов</t>
  </si>
  <si>
    <t>Всего расходы бюджета города Брянска на 2023 год</t>
  </si>
  <si>
    <t>ИТОГО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</si>
  <si>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</si>
  <si>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021R1 53890</t>
  </si>
  <si>
    <t>Развитие и совершенствование сети автомобильных дорог местного значения общего пользования</t>
  </si>
  <si>
    <t>02402 S6160</t>
  </si>
  <si>
    <t>Предоставление жилых помещений гражданам, страдающим тяжелыми формами хронических заболеваний, дающих право на внеочередное предоставление жилых помещений по договорам социального найма, признанным в установленном порядке нуждающимися в улучшении жилищных условий</t>
  </si>
  <si>
    <t>03404 83270</t>
  </si>
  <si>
    <t>05410 S1270</t>
  </si>
  <si>
    <t>08401 83270</t>
  </si>
  <si>
    <t>Организация мероприятий при осуществлении деятельности по обращению с животными без владельцев</t>
  </si>
  <si>
    <t>08401 83440</t>
  </si>
  <si>
    <t xml:space="preserve">081F5 11270 </t>
  </si>
  <si>
    <t>830</t>
  </si>
  <si>
    <t>081F5 52430</t>
  </si>
  <si>
    <t>08402 81680</t>
  </si>
  <si>
    <t>08407 83460</t>
  </si>
  <si>
    <t>14402 81680</t>
  </si>
  <si>
    <t>Проведение ремонта спортивных сооружений</t>
  </si>
  <si>
    <t>141Р5 17680</t>
  </si>
  <si>
    <t>05401 S4880</t>
  </si>
  <si>
    <t>05402 S4880</t>
  </si>
  <si>
    <t>06401 81680</t>
  </si>
  <si>
    <t>06401 S1310</t>
  </si>
  <si>
    <t>Подпрограмма "Внешнее благоустройство территории города Брянска"</t>
  </si>
  <si>
    <t>08407 09505</t>
  </si>
  <si>
    <t>08407 09605</t>
  </si>
  <si>
    <t>08407 S9605</t>
  </si>
  <si>
    <t>Приобретение специализированной техники для предприятий жилищно-коммунального комплекса</t>
  </si>
  <si>
    <t>08402 S3480</t>
  </si>
  <si>
    <t>14402 S1270</t>
  </si>
  <si>
    <t>14403 80320</t>
  </si>
  <si>
    <t>Обустройство и материально-техническое оснащение приютов для содержания животных без владельцев</t>
  </si>
  <si>
    <t>08401 10290</t>
  </si>
  <si>
    <t>01406 S8003</t>
  </si>
  <si>
    <t>02403 S8001</t>
  </si>
  <si>
    <t>03409 S587Y</t>
  </si>
  <si>
    <t>03409 S587Г</t>
  </si>
  <si>
    <t>03409 S587Z</t>
  </si>
  <si>
    <t>03409 S587И</t>
  </si>
  <si>
    <t>03409 S587У</t>
  </si>
  <si>
    <t>03409 S587Ц</t>
  </si>
  <si>
    <t>03409 S587Ч</t>
  </si>
  <si>
    <t>03409 S587Ш</t>
  </si>
  <si>
    <t>03409 S587Щ</t>
  </si>
  <si>
    <t>05411 S8005</t>
  </si>
  <si>
    <t>05407 S587А</t>
  </si>
  <si>
    <t>05407 S587Б</t>
  </si>
  <si>
    <t>05407 S587В</t>
  </si>
  <si>
    <t>05407 S587Д</t>
  </si>
  <si>
    <t>05407 S587Е</t>
  </si>
  <si>
    <t>05407 S587К</t>
  </si>
  <si>
    <t>05407 S587Л</t>
  </si>
  <si>
    <t>05407 S587М</t>
  </si>
  <si>
    <t>05407 S587Р</t>
  </si>
  <si>
    <t>05407 S587Ф</t>
  </si>
  <si>
    <t>05407 S587Э</t>
  </si>
  <si>
    <t>05407 S587Ю</t>
  </si>
  <si>
    <t>05407 S587Я</t>
  </si>
  <si>
    <t>05407 S587Ж</t>
  </si>
  <si>
    <t>06401 S587Т</t>
  </si>
  <si>
    <t>06401 S587С</t>
  </si>
  <si>
    <t>08411 S587Н</t>
  </si>
  <si>
    <t>08411 S587П</t>
  </si>
  <si>
    <t>И. о. начальника финансового управления</t>
  </si>
  <si>
    <t>И.М. Бадеева</t>
  </si>
  <si>
    <t>08401 81880</t>
  </si>
  <si>
    <t>08406 83402</t>
  </si>
  <si>
    <t>14402 S7590</t>
  </si>
  <si>
    <t>Развитие спортивной инфраструктуры объектов спорта Брянской области</t>
  </si>
  <si>
    <t>0113</t>
  </si>
  <si>
    <t>0314</t>
  </si>
  <si>
    <t>01402S8440</t>
  </si>
  <si>
    <t>0540583270</t>
  </si>
  <si>
    <t>Исполнение судебных актов РФ и мировых соглашений по возмещению причиненного вреда</t>
  </si>
  <si>
    <t>приобретение автотранспjрта общего пользования</t>
  </si>
  <si>
    <t>09401 83270</t>
  </si>
  <si>
    <t>1240183270</t>
  </si>
  <si>
    <t>Развитие материально-технической базы муниципальных учреждений в сфере физической культуры и спорта, осуществляющих спортивную подготовку по приоритетным для Брянской области видам спорта</t>
  </si>
  <si>
    <t>14402S7570</t>
  </si>
  <si>
    <t>Развитие материально-технической базы муниципальных учрежлений в сфере физической культуры и спорта, осуществляющих спортивную подготовку по приоритетным для Брянской области видам спорта</t>
  </si>
  <si>
    <t>14403S7570</t>
  </si>
  <si>
    <t>0740112130</t>
  </si>
  <si>
    <t>Поощрение победителей областного конкурса "Лучшее муниципальное образование Брянской области в сфере профилактики правонарушений"</t>
  </si>
  <si>
    <t>0240398007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</si>
  <si>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улично-дорожной сети и детского сада в микрорайоне по ул. Флотской в Бежицком районе города Брянска)</t>
  </si>
  <si>
    <t>02403S8007</t>
  </si>
  <si>
    <t>0541198007</t>
  </si>
  <si>
    <t>05411S8007</t>
  </si>
  <si>
    <t>Развитие материально-технической базы муниципальных учреждений в сфере физической культуры и спорта</t>
  </si>
  <si>
    <t>14402S7670</t>
  </si>
  <si>
    <t>Развитие материально-технической базы муниципальных образовательных организаций в сфере физической культуры и спорта</t>
  </si>
  <si>
    <t>14403S7670</t>
  </si>
  <si>
    <t>03413 80070</t>
  </si>
  <si>
    <t xml:space="preserve">     Осуществление отдельных государственных полномочий Брянской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опьянения, включая создание специализированных организаций для оказания помощи указанным лицам</t>
  </si>
  <si>
    <t>03407 17060</t>
  </si>
  <si>
    <t xml:space="preserve">Заместитель Главы городской администрации -                                                                                        начальник финансового управления
</t>
  </si>
  <si>
    <t>Стимулирование программ развития жилищного строительства субъектов Российской Федерации за счет средств бюджетного кредита на пополнение остатка средств на едином счете бюджета субъекта Российской Федерации в целях опережающего финансового обеспечения расходных обязательств субъектов Российской Федерации</t>
  </si>
  <si>
    <t>021F1М0210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</si>
  <si>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</si>
  <si>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0340281210</t>
  </si>
  <si>
    <t>05402S4820</t>
  </si>
  <si>
    <t>05401S4820</t>
  </si>
  <si>
    <t>1101</t>
  </si>
  <si>
    <t>1103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</si>
  <si>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</si>
  <si>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14402S7690</t>
  </si>
  <si>
    <t>Реализация отдельных мероприятий по приведению в нормативное состояние муниципальных объектов физической культуры и спорта Брянской области</t>
  </si>
  <si>
    <t>14403S7590</t>
  </si>
  <si>
    <t>14403S7600</t>
  </si>
  <si>
    <t>Исполнено на                  01 октября                            2023 г.</t>
  </si>
  <si>
    <t>Исполнение муниципальных программ города Брянска в 2024 году</t>
  </si>
  <si>
    <t>Уточненный план на 2024 год</t>
  </si>
  <si>
    <t>Всего расходы бюджета города Брянска на 2024 год</t>
  </si>
  <si>
    <t xml:space="preserve">Региональный проект "Создание условий для обучения, отдыха и оздоровления детей и молодежи </t>
  </si>
  <si>
    <t>Региональный проект "Предупреждение и ликвидация заразных и иных болезней животных"</t>
  </si>
  <si>
    <t>Региональный проект "Комплексная система обращения с твердыми коммунальными отходами (Брянская область)"</t>
  </si>
  <si>
    <t>Региональный проект "Развитие инфраструктуры в сфере спорта"</t>
  </si>
  <si>
    <t>Региональный проект "Цифровая образовательная  среда "Брянская область)"</t>
  </si>
  <si>
    <t xml:space="preserve">Заместитель Главы городской администрации - начальник финансового управления
</t>
  </si>
  <si>
    <t>Исполнено на                  01 апреля                          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</si>
</sst>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0"/>
      <name val="Calibri"/>
      <family val="2"/>
      <charset val="204"/>
    </font>
    <font>
      <i/>
      <sz val="11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i/>
      <sz val="12"/>
      <name val="Calibri"/>
      <family val="2"/>
      <charset val="204"/>
    </font>
    <font>
      <i/>
      <sz val="12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2"/>
      <color theme="0"/>
      <name val="Calibri"/>
      <family val="2"/>
      <charset val="204"/>
    </font>
    <font>
      <b/>
      <i/>
      <sz val="11"/>
      <name val="Calibri"/>
      <family val="2"/>
      <charset val="204"/>
    </font>
    <font>
      <b/>
      <sz val="12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Arial Cyr"/>
      <family val="2"/>
    </font>
    <font>
      <b/>
      <i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color theme="0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b/>
      <i/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i/>
      <sz val="12"/>
      <color theme="0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0"/>
      </patternFill>
    </fill>
    <fill>
      <patternFill patternType="solid">
        <fgColor rgb="FFFFFF0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24">
    <xf numFmtId="0" fontId="0" fillId="0" borderId="0"/>
    <xf numFmtId="0" fontId="17" fillId="0" borderId="0">
      <alignment horizontal="left" wrapText="1"/>
    </xf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3" borderId="0" applyNumberFormat="0" applyBorder="0" applyAlignment="0" applyProtection="0"/>
    <xf numFmtId="0" fontId="21" fillId="6" borderId="0" applyNumberFormat="0" applyBorder="0" applyAlignment="0" applyProtection="0"/>
    <xf numFmtId="0" fontId="21" fillId="5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7" borderId="0" applyNumberFormat="0" applyBorder="0" applyAlignment="0" applyProtection="0"/>
    <xf numFmtId="0" fontId="21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  <xf numFmtId="0" fontId="22" fillId="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16" borderId="0" applyNumberFormat="0" applyBorder="0" applyAlignment="0" applyProtection="0"/>
    <xf numFmtId="0" fontId="24" fillId="0" borderId="0"/>
    <xf numFmtId="0" fontId="25" fillId="0" borderId="0"/>
    <xf numFmtId="0" fontId="26" fillId="17" borderId="54" applyNumberFormat="0" applyAlignment="0" applyProtection="0"/>
    <xf numFmtId="0" fontId="27" fillId="18" borderId="55" applyNumberFormat="0" applyAlignment="0" applyProtection="0"/>
    <xf numFmtId="0" fontId="24" fillId="0" borderId="0"/>
    <xf numFmtId="0" fontId="25" fillId="0" borderId="0"/>
    <xf numFmtId="0" fontId="28" fillId="0" borderId="0" applyNumberFormat="0" applyFill="0" applyBorder="0" applyAlignment="0" applyProtection="0"/>
    <xf numFmtId="0" fontId="29" fillId="19" borderId="0" applyNumberFormat="0" applyBorder="0" applyAlignment="0" applyProtection="0"/>
    <xf numFmtId="0" fontId="30" fillId="0" borderId="56" applyNumberFormat="0" applyFill="0" applyAlignment="0" applyProtection="0"/>
    <xf numFmtId="0" fontId="31" fillId="0" borderId="57" applyNumberFormat="0" applyFill="0" applyAlignment="0" applyProtection="0"/>
    <xf numFmtId="0" fontId="32" fillId="0" borderId="58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54" applyNumberFormat="0" applyAlignment="0" applyProtection="0"/>
    <xf numFmtId="0" fontId="34" fillId="0" borderId="59" applyNumberFormat="0" applyFill="0" applyAlignment="0" applyProtection="0"/>
    <xf numFmtId="0" fontId="35" fillId="9" borderId="0" applyNumberFormat="0" applyBorder="0" applyAlignment="0" applyProtection="0"/>
    <xf numFmtId="0" fontId="24" fillId="5" borderId="60" applyNumberFormat="0" applyFont="0" applyAlignment="0" applyProtection="0"/>
    <xf numFmtId="0" fontId="36" fillId="17" borderId="61" applyNumberFormat="0" applyAlignment="0" applyProtection="0"/>
    <xf numFmtId="0" fontId="37" fillId="0" borderId="0"/>
    <xf numFmtId="0" fontId="38" fillId="0" borderId="0"/>
    <xf numFmtId="0" fontId="37" fillId="0" borderId="0"/>
    <xf numFmtId="0" fontId="38" fillId="0" borderId="0"/>
    <xf numFmtId="0" fontId="39" fillId="0" borderId="0" applyNumberFormat="0" applyFill="0" applyBorder="0" applyAlignment="0" applyProtection="0"/>
    <xf numFmtId="0" fontId="40" fillId="0" borderId="62" applyNumberFormat="0" applyFill="0" applyAlignment="0" applyProtection="0"/>
    <xf numFmtId="0" fontId="24" fillId="0" borderId="0"/>
    <xf numFmtId="0" fontId="25" fillId="0" borderId="0"/>
    <xf numFmtId="0" fontId="41" fillId="0" borderId="0" applyNumberFormat="0" applyFill="0" applyBorder="0" applyAlignment="0" applyProtection="0"/>
    <xf numFmtId="0" fontId="17" fillId="20" borderId="0"/>
    <xf numFmtId="0" fontId="38" fillId="21" borderId="0"/>
    <xf numFmtId="0" fontId="17" fillId="0" borderId="0">
      <alignment wrapText="1"/>
    </xf>
    <xf numFmtId="0" fontId="38" fillId="0" borderId="49">
      <alignment horizontal="center" vertical="center" wrapText="1"/>
    </xf>
    <xf numFmtId="0" fontId="42" fillId="0" borderId="0">
      <alignment horizontal="center" wrapText="1"/>
    </xf>
    <xf numFmtId="1" fontId="38" fillId="0" borderId="49">
      <alignment horizontal="left" vertical="top" wrapText="1" indent="2"/>
    </xf>
    <xf numFmtId="0" fontId="42" fillId="0" borderId="0">
      <alignment horizontal="center"/>
    </xf>
    <xf numFmtId="0" fontId="38" fillId="0" borderId="0"/>
    <xf numFmtId="0" fontId="17" fillId="0" borderId="0">
      <alignment horizontal="right"/>
    </xf>
    <xf numFmtId="0" fontId="38" fillId="0" borderId="49">
      <alignment horizontal="center" vertical="center" wrapText="1"/>
    </xf>
    <xf numFmtId="0" fontId="17" fillId="20" borderId="63"/>
    <xf numFmtId="1" fontId="38" fillId="0" borderId="49">
      <alignment horizontal="center" vertical="top" shrinkToFit="1"/>
    </xf>
    <xf numFmtId="0" fontId="17" fillId="0" borderId="32">
      <alignment horizontal="center" vertical="center" wrapText="1"/>
    </xf>
    <xf numFmtId="0" fontId="38" fillId="0" borderId="49">
      <alignment horizontal="center" vertical="center" wrapText="1"/>
    </xf>
    <xf numFmtId="0" fontId="17" fillId="20" borderId="64"/>
    <xf numFmtId="0" fontId="38" fillId="0" borderId="49">
      <alignment horizontal="center" vertical="center" wrapText="1"/>
    </xf>
    <xf numFmtId="49" fontId="17" fillId="0" borderId="32">
      <alignment horizontal="left" vertical="top" wrapText="1" indent="2"/>
    </xf>
    <xf numFmtId="0" fontId="38" fillId="0" borderId="49">
      <alignment horizontal="center" vertical="center" wrapText="1"/>
    </xf>
    <xf numFmtId="0" fontId="43" fillId="0" borderId="32">
      <alignment horizontal="left"/>
    </xf>
    <xf numFmtId="0" fontId="38" fillId="0" borderId="49">
      <alignment horizontal="center" vertical="center" wrapText="1"/>
    </xf>
    <xf numFmtId="0" fontId="17" fillId="20" borderId="65"/>
    <xf numFmtId="0" fontId="38" fillId="0" borderId="49">
      <alignment horizontal="center" vertical="center" wrapText="1"/>
    </xf>
    <xf numFmtId="0" fontId="17" fillId="0" borderId="0"/>
    <xf numFmtId="0" fontId="38" fillId="0" borderId="49">
      <alignment horizontal="center" vertical="center" wrapText="1"/>
    </xf>
    <xf numFmtId="0" fontId="17" fillId="0" borderId="0">
      <alignment horizontal="left" wrapText="1"/>
    </xf>
    <xf numFmtId="0" fontId="38" fillId="21" borderId="0">
      <alignment shrinkToFit="1"/>
    </xf>
    <xf numFmtId="49" fontId="17" fillId="0" borderId="32">
      <alignment horizontal="center" vertical="top" shrinkToFit="1"/>
    </xf>
    <xf numFmtId="0" fontId="38" fillId="0" borderId="49">
      <alignment horizontal="center" vertical="center" wrapText="1"/>
    </xf>
    <xf numFmtId="4" fontId="17" fillId="0" borderId="32">
      <alignment horizontal="right" vertical="top" shrinkToFit="1"/>
    </xf>
    <xf numFmtId="0" fontId="38" fillId="0" borderId="49">
      <alignment horizontal="center" vertical="center" wrapText="1"/>
    </xf>
    <xf numFmtId="4" fontId="43" fillId="5" borderId="32">
      <alignment horizontal="right" vertical="top" shrinkToFit="1"/>
    </xf>
    <xf numFmtId="0" fontId="38" fillId="0" borderId="49">
      <alignment horizontal="center" vertical="center" wrapText="1"/>
    </xf>
    <xf numFmtId="0" fontId="17" fillId="0" borderId="32">
      <alignment horizontal="center" vertical="center" wrapText="1"/>
    </xf>
    <xf numFmtId="0" fontId="44" fillId="0" borderId="49">
      <alignment horizontal="left"/>
    </xf>
    <xf numFmtId="0" fontId="38" fillId="0" borderId="49">
      <alignment horizontal="center" vertical="center" wrapText="1"/>
    </xf>
    <xf numFmtId="10" fontId="17" fillId="0" borderId="32">
      <alignment horizontal="right" vertical="top" shrinkToFit="1"/>
    </xf>
    <xf numFmtId="4" fontId="38" fillId="0" borderId="49">
      <alignment horizontal="right" vertical="top" shrinkToFit="1"/>
    </xf>
    <xf numFmtId="10" fontId="43" fillId="5" borderId="32">
      <alignment horizontal="right" vertical="top" shrinkToFit="1"/>
    </xf>
    <xf numFmtId="4" fontId="44" fillId="2" borderId="49">
      <alignment horizontal="right" vertical="top" shrinkToFit="1"/>
    </xf>
    <xf numFmtId="0" fontId="42" fillId="0" borderId="0">
      <alignment horizontal="center" wrapText="1"/>
    </xf>
    <xf numFmtId="0" fontId="38" fillId="0" borderId="0">
      <alignment wrapText="1"/>
    </xf>
    <xf numFmtId="0" fontId="42" fillId="0" borderId="0">
      <alignment horizontal="center"/>
    </xf>
    <xf numFmtId="0" fontId="38" fillId="0" borderId="49">
      <alignment horizontal="center" vertical="center" wrapText="1"/>
    </xf>
    <xf numFmtId="0" fontId="43" fillId="0" borderId="32">
      <alignment vertical="top" wrapText="1"/>
    </xf>
    <xf numFmtId="0" fontId="38" fillId="0" borderId="49">
      <alignment horizontal="center" vertical="center" wrapText="1"/>
    </xf>
    <xf numFmtId="4" fontId="43" fillId="22" borderId="32">
      <alignment horizontal="right" vertical="top" shrinkToFit="1"/>
    </xf>
    <xf numFmtId="0" fontId="38" fillId="0" borderId="49">
      <alignment horizontal="center" vertical="center" wrapText="1"/>
    </xf>
    <xf numFmtId="10" fontId="43" fillId="22" borderId="32">
      <alignment horizontal="right" vertical="top" shrinkToFi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0">
      <alignment horizontal="left" wrapText="1"/>
    </xf>
    <xf numFmtId="10" fontId="38" fillId="0" borderId="49">
      <alignment horizontal="right" vertical="top" shrinkToFit="1"/>
    </xf>
    <xf numFmtId="10" fontId="44" fillId="2" borderId="49">
      <alignment horizontal="right" vertical="top" shrinkToFit="1"/>
    </xf>
    <xf numFmtId="0" fontId="45" fillId="0" borderId="0">
      <alignment horizontal="center" wrapText="1"/>
    </xf>
    <xf numFmtId="0" fontId="45" fillId="0" borderId="0">
      <alignment horizontal="center"/>
    </xf>
    <xf numFmtId="0" fontId="38" fillId="0" borderId="0">
      <alignment horizontal="right"/>
    </xf>
    <xf numFmtId="0" fontId="38" fillId="0" borderId="0">
      <alignment vertical="top"/>
    </xf>
    <xf numFmtId="0" fontId="44" fillId="0" borderId="49">
      <alignment vertical="top" wrapText="1"/>
    </xf>
    <xf numFmtId="0" fontId="38" fillId="21" borderId="0">
      <alignment horizontal="center"/>
    </xf>
    <xf numFmtId="0" fontId="38" fillId="21" borderId="0">
      <alignment horizontal="left"/>
    </xf>
    <xf numFmtId="4" fontId="44" fillId="23" borderId="49">
      <alignment horizontal="right" vertical="top" shrinkToFit="1"/>
    </xf>
    <xf numFmtId="10" fontId="44" fillId="23" borderId="49">
      <alignment horizontal="right" vertical="top" shrinkToFit="1"/>
    </xf>
    <xf numFmtId="0" fontId="25" fillId="0" borderId="0"/>
    <xf numFmtId="0" fontId="1" fillId="0" borderId="0"/>
    <xf numFmtId="0" fontId="46" fillId="0" borderId="0">
      <alignment vertical="top" wrapText="1"/>
    </xf>
  </cellStyleXfs>
  <cellXfs count="721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/>
    </xf>
    <xf numFmtId="49" fontId="9" fillId="0" borderId="32" xfId="0" applyNumberFormat="1" applyFont="1" applyFill="1" applyBorder="1" applyAlignment="1">
      <alignment horizontal="center" vertical="center"/>
    </xf>
    <xf numFmtId="0" fontId="5" fillId="0" borderId="0" xfId="0" applyFont="1"/>
    <xf numFmtId="49" fontId="0" fillId="0" borderId="42" xfId="0" applyNumberFormat="1" applyFont="1" applyFill="1" applyBorder="1" applyAlignment="1">
      <alignment horizontal="center" vertical="center"/>
    </xf>
    <xf numFmtId="49" fontId="0" fillId="0" borderId="42" xfId="0" applyNumberFormat="1" applyFill="1" applyBorder="1" applyAlignment="1">
      <alignment horizontal="center" vertical="center"/>
    </xf>
    <xf numFmtId="49" fontId="9" fillId="0" borderId="42" xfId="0" applyNumberFormat="1" applyFont="1" applyFill="1" applyBorder="1" applyAlignment="1">
      <alignment horizontal="center" vertical="center"/>
    </xf>
    <xf numFmtId="49" fontId="9" fillId="0" borderId="46" xfId="0" applyNumberFormat="1" applyFont="1" applyFill="1" applyBorder="1" applyAlignment="1">
      <alignment horizontal="center" vertical="center" wrapText="1"/>
    </xf>
    <xf numFmtId="49" fontId="9" fillId="0" borderId="35" xfId="0" applyNumberFormat="1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/>
    </xf>
    <xf numFmtId="0" fontId="16" fillId="0" borderId="45" xfId="0" applyFont="1" applyFill="1" applyBorder="1" applyAlignment="1">
      <alignment horizontal="center" vertical="center"/>
    </xf>
    <xf numFmtId="0" fontId="0" fillId="0" borderId="45" xfId="0" applyFont="1" applyFill="1" applyBorder="1" applyAlignment="1">
      <alignment horizontal="center" vertical="center"/>
    </xf>
    <xf numFmtId="49" fontId="0" fillId="0" borderId="50" xfId="0" applyNumberFormat="1" applyFont="1" applyFill="1" applyBorder="1" applyAlignment="1">
      <alignment horizontal="center" vertical="center"/>
    </xf>
    <xf numFmtId="49" fontId="9" fillId="0" borderId="5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left" vertical="center" wrapText="1"/>
    </xf>
    <xf numFmtId="49" fontId="0" fillId="0" borderId="0" xfId="0" applyNumberFormat="1" applyFill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49" fontId="5" fillId="0" borderId="0" xfId="0" applyNumberFormat="1" applyFont="1" applyFill="1" applyAlignment="1">
      <alignment horizontal="left" vertical="center"/>
    </xf>
    <xf numFmtId="2" fontId="5" fillId="0" borderId="0" xfId="0" applyNumberFormat="1" applyFont="1" applyAlignment="1">
      <alignment horizontal="left" vertical="center" wrapText="1"/>
    </xf>
    <xf numFmtId="0" fontId="18" fillId="0" borderId="45" xfId="0" applyFont="1" applyFill="1" applyBorder="1" applyAlignment="1">
      <alignment horizontal="center" vertical="center"/>
    </xf>
    <xf numFmtId="49" fontId="9" fillId="0" borderId="6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45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49" fontId="9" fillId="0" borderId="74" xfId="0" applyNumberFormat="1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/>
    </xf>
    <xf numFmtId="49" fontId="15" fillId="24" borderId="11" xfId="0" applyNumberFormat="1" applyFont="1" applyFill="1" applyBorder="1" applyAlignment="1">
      <alignment horizontal="center" vertical="center" wrapText="1"/>
    </xf>
    <xf numFmtId="49" fontId="15" fillId="24" borderId="12" xfId="0" applyNumberFormat="1" applyFont="1" applyFill="1" applyBorder="1" applyAlignment="1">
      <alignment horizontal="center" vertical="center" wrapText="1"/>
    </xf>
    <xf numFmtId="49" fontId="9" fillId="27" borderId="19" xfId="0" applyNumberFormat="1" applyFont="1" applyFill="1" applyBorder="1" applyAlignment="1">
      <alignment horizontal="center" vertical="center"/>
    </xf>
    <xf numFmtId="49" fontId="9" fillId="27" borderId="20" xfId="0" applyNumberFormat="1" applyFont="1" applyFill="1" applyBorder="1" applyAlignment="1">
      <alignment horizontal="center" vertical="center"/>
    </xf>
    <xf numFmtId="49" fontId="9" fillId="27" borderId="16" xfId="0" applyNumberFormat="1" applyFont="1" applyFill="1" applyBorder="1" applyAlignment="1">
      <alignment horizontal="center" vertical="center"/>
    </xf>
    <xf numFmtId="49" fontId="9" fillId="27" borderId="17" xfId="0" applyNumberFormat="1" applyFont="1" applyFill="1" applyBorder="1" applyAlignment="1">
      <alignment horizontal="center" vertical="center"/>
    </xf>
    <xf numFmtId="49" fontId="7" fillId="0" borderId="31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15" fillId="25" borderId="15" xfId="0" applyNumberFormat="1" applyFont="1" applyFill="1" applyBorder="1" applyAlignment="1">
      <alignment horizontal="center" vertical="center" wrapText="1"/>
    </xf>
    <xf numFmtId="49" fontId="15" fillId="25" borderId="8" xfId="0" applyNumberFormat="1" applyFont="1" applyFill="1" applyBorder="1" applyAlignment="1">
      <alignment horizontal="center" vertical="center" wrapText="1"/>
    </xf>
    <xf numFmtId="49" fontId="11" fillId="28" borderId="42" xfId="0" applyNumberFormat="1" applyFont="1" applyFill="1" applyBorder="1" applyAlignment="1">
      <alignment horizontal="center" vertical="center"/>
    </xf>
    <xf numFmtId="49" fontId="11" fillId="28" borderId="32" xfId="0" applyNumberFormat="1" applyFont="1" applyFill="1" applyBorder="1" applyAlignment="1">
      <alignment horizontal="center" vertical="center"/>
    </xf>
    <xf numFmtId="49" fontId="7" fillId="27" borderId="41" xfId="0" applyNumberFormat="1" applyFont="1" applyFill="1" applyBorder="1" applyAlignment="1">
      <alignment horizontal="center" vertical="center"/>
    </xf>
    <xf numFmtId="49" fontId="7" fillId="27" borderId="31" xfId="0" applyNumberFormat="1" applyFont="1" applyFill="1" applyBorder="1" applyAlignment="1">
      <alignment horizontal="center" vertical="center"/>
    </xf>
    <xf numFmtId="49" fontId="0" fillId="0" borderId="16" xfId="0" applyNumberFormat="1" applyFill="1" applyBorder="1" applyAlignment="1">
      <alignment horizontal="center" vertical="center"/>
    </xf>
    <xf numFmtId="49" fontId="11" fillId="28" borderId="17" xfId="0" applyNumberFormat="1" applyFont="1" applyFill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/>
    </xf>
    <xf numFmtId="49" fontId="11" fillId="28" borderId="80" xfId="0" applyNumberFormat="1" applyFont="1" applyFill="1" applyBorder="1" applyAlignment="1">
      <alignment horizontal="center" vertical="center"/>
    </xf>
    <xf numFmtId="49" fontId="11" fillId="28" borderId="81" xfId="0" applyNumberFormat="1" applyFont="1" applyFill="1" applyBorder="1" applyAlignment="1">
      <alignment horizontal="center" vertical="center"/>
    </xf>
    <xf numFmtId="49" fontId="11" fillId="28" borderId="82" xfId="0" applyNumberFormat="1" applyFont="1" applyFill="1" applyBorder="1" applyAlignment="1">
      <alignment horizontal="center" vertical="center"/>
    </xf>
    <xf numFmtId="49" fontId="11" fillId="28" borderId="16" xfId="0" applyNumberFormat="1" applyFont="1" applyFill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49" fontId="9" fillId="0" borderId="44" xfId="0" applyNumberFormat="1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4" fontId="15" fillId="24" borderId="14" xfId="0" applyNumberFormat="1" applyFont="1" applyFill="1" applyBorder="1" applyAlignment="1">
      <alignment horizontal="right" vertical="center" wrapText="1"/>
    </xf>
    <xf numFmtId="4" fontId="3" fillId="27" borderId="83" xfId="0" applyNumberFormat="1" applyFont="1" applyFill="1" applyBorder="1" applyAlignment="1">
      <alignment horizontal="right" vertical="center" wrapText="1"/>
    </xf>
    <xf numFmtId="4" fontId="9" fillId="0" borderId="84" xfId="0" applyNumberFormat="1" applyFont="1" applyFill="1" applyBorder="1" applyAlignment="1">
      <alignment horizontal="right" vertical="center" wrapText="1"/>
    </xf>
    <xf numFmtId="4" fontId="9" fillId="0" borderId="85" xfId="0" applyNumberFormat="1" applyFont="1" applyFill="1" applyBorder="1" applyAlignment="1">
      <alignment horizontal="right" vertical="center" wrapText="1"/>
    </xf>
    <xf numFmtId="4" fontId="9" fillId="0" borderId="83" xfId="0" applyNumberFormat="1" applyFont="1" applyFill="1" applyBorder="1" applyAlignment="1">
      <alignment horizontal="right" vertical="center" wrapText="1"/>
    </xf>
    <xf numFmtId="4" fontId="9" fillId="0" borderId="87" xfId="0" applyNumberFormat="1" applyFont="1" applyFill="1" applyBorder="1" applyAlignment="1">
      <alignment horizontal="right" vertical="center" wrapText="1"/>
    </xf>
    <xf numFmtId="4" fontId="9" fillId="0" borderId="85" xfId="0" applyNumberFormat="1" applyFont="1" applyFill="1" applyBorder="1" applyAlignment="1">
      <alignment vertical="center" wrapText="1"/>
    </xf>
    <xf numFmtId="4" fontId="7" fillId="27" borderId="85" xfId="0" applyNumberFormat="1" applyFont="1" applyFill="1" applyBorder="1" applyAlignment="1">
      <alignment horizontal="right" vertical="center" wrapText="1"/>
    </xf>
    <xf numFmtId="4" fontId="10" fillId="28" borderId="85" xfId="0" applyNumberFormat="1" applyFont="1" applyFill="1" applyBorder="1" applyAlignment="1">
      <alignment horizontal="right" vertical="center" wrapText="1"/>
    </xf>
    <xf numFmtId="4" fontId="9" fillId="0" borderId="83" xfId="0" applyNumberFormat="1" applyFont="1" applyFill="1" applyBorder="1" applyAlignment="1">
      <alignment vertical="center" wrapText="1"/>
    </xf>
    <xf numFmtId="49" fontId="11" fillId="28" borderId="88" xfId="0" applyNumberFormat="1" applyFont="1" applyFill="1" applyBorder="1" applyAlignment="1">
      <alignment horizontal="center" vertical="center"/>
    </xf>
    <xf numFmtId="49" fontId="7" fillId="27" borderId="89" xfId="0" applyNumberFormat="1" applyFont="1" applyFill="1" applyBorder="1" applyAlignment="1">
      <alignment horizontal="center" vertical="center"/>
    </xf>
    <xf numFmtId="49" fontId="9" fillId="0" borderId="90" xfId="0" applyNumberFormat="1" applyFont="1" applyFill="1" applyBorder="1" applyAlignment="1">
      <alignment horizontal="center" vertical="center"/>
    </xf>
    <xf numFmtId="49" fontId="11" fillId="28" borderId="90" xfId="0" applyNumberFormat="1" applyFont="1" applyFill="1" applyBorder="1" applyAlignment="1">
      <alignment horizontal="center" vertical="center"/>
    </xf>
    <xf numFmtId="49" fontId="11" fillId="28" borderId="18" xfId="0" applyNumberFormat="1" applyFont="1" applyFill="1" applyBorder="1" applyAlignment="1">
      <alignment horizontal="center" vertical="center"/>
    </xf>
    <xf numFmtId="49" fontId="9" fillId="0" borderId="91" xfId="0" applyNumberFormat="1" applyFont="1" applyFill="1" applyBorder="1" applyAlignment="1">
      <alignment horizontal="center" vertical="center"/>
    </xf>
    <xf numFmtId="4" fontId="9" fillId="0" borderId="30" xfId="0" applyNumberFormat="1" applyFont="1" applyFill="1" applyBorder="1" applyAlignment="1">
      <alignment horizontal="right" vertical="center" wrapText="1"/>
    </xf>
    <xf numFmtId="49" fontId="7" fillId="27" borderId="17" xfId="0" applyNumberFormat="1" applyFont="1" applyFill="1" applyBorder="1" applyAlignment="1">
      <alignment horizontal="center" vertical="center"/>
    </xf>
    <xf numFmtId="0" fontId="5" fillId="24" borderId="52" xfId="0" applyFont="1" applyFill="1" applyBorder="1" applyAlignment="1">
      <alignment horizontal="center" vertical="center"/>
    </xf>
    <xf numFmtId="0" fontId="5" fillId="25" borderId="52" xfId="0" applyFont="1" applyFill="1" applyBorder="1" applyAlignment="1">
      <alignment horizontal="center" vertical="center"/>
    </xf>
    <xf numFmtId="49" fontId="15" fillId="24" borderId="13" xfId="0" applyNumberFormat="1" applyFont="1" applyFill="1" applyBorder="1" applyAlignment="1">
      <alignment horizontal="center" vertical="center" wrapText="1"/>
    </xf>
    <xf numFmtId="49" fontId="9" fillId="27" borderId="21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15" fillId="25" borderId="76" xfId="0" applyNumberFormat="1" applyFont="1" applyFill="1" applyBorder="1" applyAlignment="1">
      <alignment horizontal="center" vertical="center" wrapText="1"/>
    </xf>
    <xf numFmtId="49" fontId="7" fillId="27" borderId="16" xfId="0" applyNumberFormat="1" applyFont="1" applyFill="1" applyBorder="1" applyAlignment="1">
      <alignment horizontal="center" vertical="center"/>
    </xf>
    <xf numFmtId="49" fontId="7" fillId="27" borderId="18" xfId="0" applyNumberFormat="1" applyFont="1" applyFill="1" applyBorder="1" applyAlignment="1">
      <alignment horizontal="center" vertical="center"/>
    </xf>
    <xf numFmtId="49" fontId="7" fillId="27" borderId="19" xfId="0" applyNumberFormat="1" applyFont="1" applyFill="1" applyBorder="1" applyAlignment="1">
      <alignment horizontal="center" vertical="center"/>
    </xf>
    <xf numFmtId="49" fontId="7" fillId="27" borderId="20" xfId="0" applyNumberFormat="1" applyFont="1" applyFill="1" applyBorder="1" applyAlignment="1">
      <alignment horizontal="center" vertical="center"/>
    </xf>
    <xf numFmtId="49" fontId="7" fillId="27" borderId="21" xfId="0" applyNumberFormat="1" applyFont="1" applyFill="1" applyBorder="1" applyAlignment="1">
      <alignment horizontal="center" vertical="center"/>
    </xf>
    <xf numFmtId="4" fontId="9" fillId="0" borderId="29" xfId="0" applyNumberFormat="1" applyFont="1" applyFill="1" applyBorder="1" applyAlignment="1">
      <alignment horizontal="right" vertical="center" wrapText="1"/>
    </xf>
    <xf numFmtId="4" fontId="7" fillId="27" borderId="83" xfId="0" applyNumberFormat="1" applyFont="1" applyFill="1" applyBorder="1" applyAlignment="1">
      <alignment horizontal="right" vertical="center" wrapText="1"/>
    </xf>
    <xf numFmtId="49" fontId="15" fillId="25" borderId="11" xfId="0" applyNumberFormat="1" applyFont="1" applyFill="1" applyBorder="1" applyAlignment="1">
      <alignment horizontal="center" vertical="center" wrapText="1"/>
    </xf>
    <xf numFmtId="49" fontId="15" fillId="25" borderId="12" xfId="0" applyNumberFormat="1" applyFont="1" applyFill="1" applyBorder="1" applyAlignment="1">
      <alignment horizontal="center" vertical="center" wrapText="1"/>
    </xf>
    <xf numFmtId="49" fontId="15" fillId="25" borderId="13" xfId="0" applyNumberFormat="1" applyFont="1" applyFill="1" applyBorder="1" applyAlignment="1">
      <alignment horizontal="center" vertical="center" wrapText="1"/>
    </xf>
    <xf numFmtId="4" fontId="15" fillId="25" borderId="14" xfId="0" applyNumberFormat="1" applyFont="1" applyFill="1" applyBorder="1" applyAlignment="1">
      <alignment horizontal="right" vertical="center" wrapText="1"/>
    </xf>
    <xf numFmtId="49" fontId="11" fillId="28" borderId="40" xfId="0" applyNumberFormat="1" applyFont="1" applyFill="1" applyBorder="1" applyAlignment="1">
      <alignment horizontal="center" vertical="center"/>
    </xf>
    <xf numFmtId="49" fontId="11" fillId="28" borderId="28" xfId="0" applyNumberFormat="1" applyFont="1" applyFill="1" applyBorder="1" applyAlignment="1">
      <alignment horizontal="center" vertical="center"/>
    </xf>
    <xf numFmtId="4" fontId="15" fillId="25" borderId="52" xfId="0" applyNumberFormat="1" applyFont="1" applyFill="1" applyBorder="1" applyAlignment="1">
      <alignment horizontal="right" vertical="center" wrapText="1"/>
    </xf>
    <xf numFmtId="49" fontId="16" fillId="0" borderId="42" xfId="0" applyNumberFormat="1" applyFont="1" applyFill="1" applyBorder="1" applyAlignment="1">
      <alignment horizontal="center" vertical="center"/>
    </xf>
    <xf numFmtId="49" fontId="7" fillId="0" borderId="32" xfId="0" applyNumberFormat="1" applyFont="1" applyFill="1" applyBorder="1" applyAlignment="1">
      <alignment horizontal="center" vertical="center"/>
    </xf>
    <xf numFmtId="49" fontId="15" fillId="25" borderId="73" xfId="0" applyNumberFormat="1" applyFont="1" applyFill="1" applyBorder="1" applyAlignment="1">
      <alignment horizontal="center" vertical="center" wrapText="1"/>
    </xf>
    <xf numFmtId="49" fontId="7" fillId="27" borderId="72" xfId="0" applyNumberFormat="1" applyFont="1" applyFill="1" applyBorder="1" applyAlignment="1">
      <alignment horizontal="center" vertical="center"/>
    </xf>
    <xf numFmtId="49" fontId="11" fillId="28" borderId="68" xfId="0" applyNumberFormat="1" applyFont="1" applyFill="1" applyBorder="1" applyAlignment="1">
      <alignment horizontal="center" vertical="center"/>
    </xf>
    <xf numFmtId="2" fontId="15" fillId="25" borderId="14" xfId="0" applyNumberFormat="1" applyFont="1" applyFill="1" applyBorder="1" applyAlignment="1">
      <alignment horizontal="left" vertical="center" wrapText="1"/>
    </xf>
    <xf numFmtId="2" fontId="7" fillId="27" borderId="83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left" vertical="center" wrapText="1"/>
    </xf>
    <xf numFmtId="49" fontId="7" fillId="0" borderId="42" xfId="0" applyNumberFormat="1" applyFont="1" applyFill="1" applyBorder="1" applyAlignment="1">
      <alignment horizontal="center" vertical="center"/>
    </xf>
    <xf numFmtId="49" fontId="8" fillId="0" borderId="42" xfId="0" applyNumberFormat="1" applyFont="1" applyFill="1" applyBorder="1" applyAlignment="1">
      <alignment horizontal="center" vertical="center"/>
    </xf>
    <xf numFmtId="4" fontId="7" fillId="27" borderId="79" xfId="0" applyNumberFormat="1" applyFont="1" applyFill="1" applyBorder="1" applyAlignment="1">
      <alignment horizontal="right" vertical="center" wrapText="1"/>
    </xf>
    <xf numFmtId="2" fontId="7" fillId="27" borderId="85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left" vertical="center" wrapText="1"/>
    </xf>
    <xf numFmtId="2" fontId="3" fillId="0" borderId="83" xfId="0" applyNumberFormat="1" applyFont="1" applyFill="1" applyBorder="1" applyAlignment="1">
      <alignment horizontal="right" vertical="center" wrapText="1"/>
    </xf>
    <xf numFmtId="2" fontId="9" fillId="0" borderId="85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Fill="1" applyBorder="1" applyAlignment="1">
      <alignment horizontal="right" vertical="center" wrapText="1"/>
    </xf>
    <xf numFmtId="49" fontId="16" fillId="0" borderId="16" xfId="0" applyNumberFormat="1" applyFont="1" applyFill="1" applyBorder="1" applyAlignment="1">
      <alignment horizontal="center" vertical="center"/>
    </xf>
    <xf numFmtId="49" fontId="9" fillId="0" borderId="97" xfId="0" applyNumberFormat="1" applyFont="1" applyFill="1" applyBorder="1" applyAlignment="1">
      <alignment horizontal="center" vertical="center" wrapText="1"/>
    </xf>
    <xf numFmtId="49" fontId="9" fillId="0" borderId="70" xfId="0" applyNumberFormat="1" applyFont="1" applyFill="1" applyBorder="1" applyAlignment="1">
      <alignment horizontal="center" vertical="center" wrapText="1"/>
    </xf>
    <xf numFmtId="49" fontId="9" fillId="0" borderId="71" xfId="0" applyNumberFormat="1" applyFont="1" applyFill="1" applyBorder="1" applyAlignment="1">
      <alignment horizontal="center" vertical="center" wrapText="1"/>
    </xf>
    <xf numFmtId="49" fontId="9" fillId="0" borderId="98" xfId="0" applyNumberFormat="1" applyFont="1" applyFill="1" applyBorder="1" applyAlignment="1">
      <alignment horizontal="center" vertical="center" wrapText="1"/>
    </xf>
    <xf numFmtId="49" fontId="16" fillId="0" borderId="41" xfId="0" applyNumberFormat="1" applyFont="1" applyFill="1" applyBorder="1" applyAlignment="1">
      <alignment horizontal="center" vertical="center"/>
    </xf>
    <xf numFmtId="49" fontId="11" fillId="28" borderId="2" xfId="0" applyNumberFormat="1" applyFont="1" applyFill="1" applyBorder="1" applyAlignment="1">
      <alignment horizontal="center" vertical="center"/>
    </xf>
    <xf numFmtId="49" fontId="11" fillId="28" borderId="3" xfId="0" applyNumberFormat="1" applyFont="1" applyFill="1" applyBorder="1" applyAlignment="1">
      <alignment horizontal="center" vertical="center"/>
    </xf>
    <xf numFmtId="49" fontId="11" fillId="28" borderId="4" xfId="0" applyNumberFormat="1" applyFont="1" applyFill="1" applyBorder="1" applyAlignment="1">
      <alignment horizontal="center" vertical="center"/>
    </xf>
    <xf numFmtId="49" fontId="7" fillId="0" borderId="89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49" fontId="9" fillId="0" borderId="76" xfId="0" applyNumberFormat="1" applyFont="1" applyFill="1" applyBorder="1" applyAlignment="1">
      <alignment horizontal="center" vertical="center"/>
    </xf>
    <xf numFmtId="49" fontId="0" fillId="0" borderId="50" xfId="0" applyNumberFormat="1" applyFill="1" applyBorder="1" applyAlignment="1">
      <alignment horizontal="center" vertical="center"/>
    </xf>
    <xf numFmtId="49" fontId="9" fillId="0" borderId="99" xfId="0" applyNumberFormat="1" applyFont="1" applyFill="1" applyBorder="1" applyAlignment="1">
      <alignment horizontal="center" vertical="center"/>
    </xf>
    <xf numFmtId="49" fontId="7" fillId="27" borderId="2" xfId="0" applyNumberFormat="1" applyFont="1" applyFill="1" applyBorder="1" applyAlignment="1">
      <alignment horizontal="center" vertical="center"/>
    </xf>
    <xf numFmtId="49" fontId="7" fillId="27" borderId="3" xfId="0" applyNumberFormat="1" applyFont="1" applyFill="1" applyBorder="1" applyAlignment="1">
      <alignment horizontal="center" vertical="center"/>
    </xf>
    <xf numFmtId="49" fontId="7" fillId="27" borderId="4" xfId="0" applyNumberFormat="1" applyFont="1" applyFill="1" applyBorder="1" applyAlignment="1">
      <alignment horizontal="center" vertical="center"/>
    </xf>
    <xf numFmtId="49" fontId="11" fillId="28" borderId="19" xfId="0" applyNumberFormat="1" applyFont="1" applyFill="1" applyBorder="1" applyAlignment="1">
      <alignment horizontal="center" vertical="center"/>
    </xf>
    <xf numFmtId="49" fontId="11" fillId="28" borderId="20" xfId="0" applyNumberFormat="1" applyFont="1" applyFill="1" applyBorder="1" applyAlignment="1">
      <alignment horizontal="center" vertical="center"/>
    </xf>
    <xf numFmtId="49" fontId="11" fillId="28" borderId="21" xfId="0" applyNumberFormat="1" applyFont="1" applyFill="1" applyBorder="1" applyAlignment="1">
      <alignment horizontal="center" vertical="center"/>
    </xf>
    <xf numFmtId="49" fontId="2" fillId="0" borderId="100" xfId="0" applyNumberFormat="1" applyFont="1" applyFill="1" applyBorder="1" applyAlignment="1">
      <alignment horizontal="center" vertical="center" wrapText="1"/>
    </xf>
    <xf numFmtId="49" fontId="2" fillId="0" borderId="39" xfId="0" applyNumberFormat="1" applyFont="1" applyFill="1" applyBorder="1" applyAlignment="1">
      <alignment horizontal="center" vertical="center" wrapText="1"/>
    </xf>
    <xf numFmtId="49" fontId="2" fillId="0" borderId="75" xfId="0" applyNumberFormat="1" applyFont="1" applyFill="1" applyBorder="1" applyAlignment="1">
      <alignment horizontal="center" vertical="center" wrapText="1"/>
    </xf>
    <xf numFmtId="49" fontId="0" fillId="0" borderId="16" xfId="0" applyNumberFormat="1" applyFont="1" applyFill="1" applyBorder="1" applyAlignment="1">
      <alignment horizontal="center" vertical="center"/>
    </xf>
    <xf numFmtId="2" fontId="15" fillId="24" borderId="14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right" vertical="center" wrapText="1"/>
    </xf>
    <xf numFmtId="2" fontId="15" fillId="25" borderId="30" xfId="0" applyNumberFormat="1" applyFont="1" applyFill="1" applyBorder="1" applyAlignment="1">
      <alignment horizontal="left" vertical="center" wrapText="1"/>
    </xf>
    <xf numFmtId="2" fontId="10" fillId="28" borderId="85" xfId="0" applyNumberFormat="1" applyFont="1" applyFill="1" applyBorder="1" applyAlignment="1">
      <alignment horizontal="left" vertical="center" wrapText="1"/>
    </xf>
    <xf numFmtId="2" fontId="3" fillId="0" borderId="84" xfId="0" applyNumberFormat="1" applyFont="1" applyBorder="1" applyAlignment="1">
      <alignment horizontal="right" vertical="center" wrapText="1"/>
    </xf>
    <xf numFmtId="2" fontId="3" fillId="0" borderId="83" xfId="0" applyNumberFormat="1" applyFont="1" applyBorder="1" applyAlignment="1">
      <alignment horizontal="right" vertical="center" wrapText="1"/>
    </xf>
    <xf numFmtId="2" fontId="3" fillId="0" borderId="83" xfId="0" applyNumberFormat="1" applyFont="1" applyBorder="1" applyAlignment="1">
      <alignment horizontal="left" vertical="center" wrapText="1"/>
    </xf>
    <xf numFmtId="4" fontId="9" fillId="0" borderId="85" xfId="0" applyNumberFormat="1" applyFont="1" applyFill="1" applyBorder="1" applyAlignment="1">
      <alignment horizontal="left" vertical="center" wrapText="1"/>
    </xf>
    <xf numFmtId="2" fontId="9" fillId="0" borderId="29" xfId="0" applyNumberFormat="1" applyFont="1" applyFill="1" applyBorder="1" applyAlignment="1">
      <alignment horizontal="left" vertical="center" wrapText="1"/>
    </xf>
    <xf numFmtId="2" fontId="9" fillId="0" borderId="85" xfId="0" applyNumberFormat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horizontal="left" vertical="center" wrapText="1"/>
    </xf>
    <xf numFmtId="49" fontId="9" fillId="0" borderId="17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" fontId="15" fillId="24" borderId="52" xfId="0" applyNumberFormat="1" applyFont="1" applyFill="1" applyBorder="1" applyAlignment="1">
      <alignment horizontal="right" vertical="center" wrapText="1"/>
    </xf>
    <xf numFmtId="4" fontId="3" fillId="27" borderId="79" xfId="0" applyNumberFormat="1" applyFont="1" applyFill="1" applyBorder="1" applyAlignment="1">
      <alignment horizontal="right" vertical="center" wrapText="1"/>
    </xf>
    <xf numFmtId="4" fontId="9" fillId="0" borderId="102" xfId="0" applyNumberFormat="1" applyFont="1" applyFill="1" applyBorder="1" applyAlignment="1">
      <alignment horizontal="right" vertical="center" wrapText="1"/>
    </xf>
    <xf numFmtId="4" fontId="9" fillId="0" borderId="103" xfId="0" applyNumberFormat="1" applyFont="1" applyFill="1" applyBorder="1" applyAlignment="1">
      <alignment horizontal="right" vertical="center" wrapText="1"/>
    </xf>
    <xf numFmtId="4" fontId="9" fillId="0" borderId="48" xfId="0" applyNumberFormat="1" applyFont="1" applyFill="1" applyBorder="1" applyAlignment="1">
      <alignment horizontal="right" vertical="center" wrapText="1"/>
    </xf>
    <xf numFmtId="4" fontId="9" fillId="0" borderId="103" xfId="0" applyNumberFormat="1" applyFont="1" applyFill="1" applyBorder="1" applyAlignment="1">
      <alignment vertical="center" wrapText="1"/>
    </xf>
    <xf numFmtId="4" fontId="7" fillId="27" borderId="103" xfId="0" applyNumberFormat="1" applyFont="1" applyFill="1" applyBorder="1" applyAlignment="1">
      <alignment horizontal="right" vertical="center" wrapText="1"/>
    </xf>
    <xf numFmtId="4" fontId="10" fillId="28" borderId="103" xfId="0" applyNumberFormat="1" applyFont="1" applyFill="1" applyBorder="1" applyAlignment="1">
      <alignment horizontal="right" vertical="center" wrapText="1"/>
    </xf>
    <xf numFmtId="4" fontId="9" fillId="0" borderId="79" xfId="0" applyNumberFormat="1" applyFont="1" applyFill="1" applyBorder="1" applyAlignment="1">
      <alignment vertical="center" wrapText="1"/>
    </xf>
    <xf numFmtId="4" fontId="9" fillId="0" borderId="45" xfId="0" applyNumberFormat="1" applyFont="1" applyFill="1" applyBorder="1" applyAlignment="1">
      <alignment horizontal="right" vertical="center" wrapText="1"/>
    </xf>
    <xf numFmtId="4" fontId="9" fillId="0" borderId="79" xfId="0" applyNumberFormat="1" applyFont="1" applyFill="1" applyBorder="1" applyAlignment="1">
      <alignment horizontal="right" vertical="center" wrapText="1"/>
    </xf>
    <xf numFmtId="4" fontId="7" fillId="0" borderId="103" xfId="0" applyNumberFormat="1" applyFont="1" applyFill="1" applyBorder="1" applyAlignment="1">
      <alignment horizontal="right" vertical="center" wrapText="1"/>
    </xf>
    <xf numFmtId="4" fontId="9" fillId="0" borderId="103" xfId="0" applyNumberFormat="1" applyFont="1" applyBorder="1" applyAlignment="1">
      <alignment horizontal="right" vertical="center" wrapText="1"/>
    </xf>
    <xf numFmtId="4" fontId="3" fillId="27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4" fontId="10" fillId="28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vertical="center" wrapText="1"/>
    </xf>
    <xf numFmtId="4" fontId="7" fillId="27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4" fontId="12" fillId="0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Border="1" applyAlignment="1">
      <alignment horizontal="right" vertical="center" wrapText="1"/>
    </xf>
    <xf numFmtId="4" fontId="15" fillId="24" borderId="12" xfId="0" applyNumberFormat="1" applyFont="1" applyFill="1" applyBorder="1" applyAlignment="1">
      <alignment horizontal="right" vertical="center" wrapText="1"/>
    </xf>
    <xf numFmtId="4" fontId="3" fillId="27" borderId="20" xfId="0" applyNumberFormat="1" applyFont="1" applyFill="1" applyBorder="1" applyAlignment="1">
      <alignment horizontal="right" vertical="center" wrapText="1"/>
    </xf>
    <xf numFmtId="49" fontId="9" fillId="27" borderId="2" xfId="0" applyNumberFormat="1" applyFont="1" applyFill="1" applyBorder="1" applyAlignment="1">
      <alignment horizontal="center" vertical="center"/>
    </xf>
    <xf numFmtId="49" fontId="9" fillId="27" borderId="3" xfId="0" applyNumberFormat="1" applyFont="1" applyFill="1" applyBorder="1" applyAlignment="1">
      <alignment horizontal="center" vertical="center"/>
    </xf>
    <xf numFmtId="4" fontId="9" fillId="0" borderId="9" xfId="0" applyNumberFormat="1" applyFont="1" applyFill="1" applyBorder="1" applyAlignment="1">
      <alignment horizontal="right" vertical="center" wrapText="1"/>
    </xf>
    <xf numFmtId="4" fontId="9" fillId="0" borderId="23" xfId="0" applyNumberFormat="1" applyFont="1" applyFill="1" applyBorder="1" applyAlignment="1">
      <alignment horizontal="right" vertical="center" wrapText="1"/>
    </xf>
    <xf numFmtId="49" fontId="9" fillId="27" borderId="25" xfId="0" applyNumberFormat="1" applyFont="1" applyFill="1" applyBorder="1" applyAlignment="1">
      <alignment horizontal="center" vertical="center"/>
    </xf>
    <xf numFmtId="49" fontId="9" fillId="27" borderId="26" xfId="0" applyNumberFormat="1" applyFont="1" applyFill="1" applyBorder="1" applyAlignment="1">
      <alignment horizontal="center" vertical="center"/>
    </xf>
    <xf numFmtId="49" fontId="9" fillId="27" borderId="107" xfId="0" applyNumberFormat="1" applyFont="1" applyFill="1" applyBorder="1" applyAlignment="1">
      <alignment horizontal="center" vertical="center"/>
    </xf>
    <xf numFmtId="4" fontId="15" fillId="25" borderId="12" xfId="0" applyNumberFormat="1" applyFont="1" applyFill="1" applyBorder="1" applyAlignment="1">
      <alignment horizontal="right" vertical="center" wrapText="1"/>
    </xf>
    <xf numFmtId="2" fontId="3" fillId="0" borderId="29" xfId="0" applyNumberFormat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vertical="center" wrapText="1"/>
    </xf>
    <xf numFmtId="4" fontId="9" fillId="0" borderId="23" xfId="0" applyNumberFormat="1" applyFont="1" applyFill="1" applyBorder="1" applyAlignment="1">
      <alignment vertical="center" wrapText="1"/>
    </xf>
    <xf numFmtId="4" fontId="7" fillId="27" borderId="20" xfId="0" applyNumberFormat="1" applyFont="1" applyFill="1" applyBorder="1" applyAlignment="1">
      <alignment horizontal="right" vertical="center" wrapText="1"/>
    </xf>
    <xf numFmtId="4" fontId="9" fillId="0" borderId="23" xfId="0" applyNumberFormat="1" applyFont="1" applyBorder="1" applyAlignment="1">
      <alignment horizontal="right" vertical="center" wrapText="1"/>
    </xf>
    <xf numFmtId="4" fontId="9" fillId="0" borderId="29" xfId="0" applyNumberFormat="1" applyFont="1" applyBorder="1" applyAlignment="1">
      <alignment horizontal="right" vertical="center" wrapText="1"/>
    </xf>
    <xf numFmtId="10" fontId="15" fillId="24" borderId="13" xfId="0" applyNumberFormat="1" applyFont="1" applyFill="1" applyBorder="1" applyAlignment="1">
      <alignment horizontal="right" vertical="center" wrapText="1"/>
    </xf>
    <xf numFmtId="10" fontId="3" fillId="27" borderId="18" xfId="0" applyNumberFormat="1" applyFont="1" applyFill="1" applyBorder="1" applyAlignment="1">
      <alignment horizontal="right" vertical="center" wrapText="1"/>
    </xf>
    <xf numFmtId="10" fontId="9" fillId="0" borderId="24" xfId="0" applyNumberFormat="1" applyFont="1" applyFill="1" applyBorder="1" applyAlignment="1">
      <alignment horizontal="right" vertical="center" wrapText="1"/>
    </xf>
    <xf numFmtId="10" fontId="3" fillId="27" borderId="21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Fill="1" applyBorder="1" applyAlignment="1">
      <alignment horizontal="right" vertical="center" wrapText="1"/>
    </xf>
    <xf numFmtId="10" fontId="9" fillId="0" borderId="10" xfId="0" applyNumberFormat="1" applyFont="1" applyFill="1" applyBorder="1" applyAlignment="1">
      <alignment horizontal="right" vertical="center" wrapText="1"/>
    </xf>
    <xf numFmtId="10" fontId="15" fillId="25" borderId="13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Fill="1" applyBorder="1" applyAlignment="1">
      <alignment vertical="center" wrapText="1"/>
    </xf>
    <xf numFmtId="10" fontId="7" fillId="27" borderId="18" xfId="0" applyNumberFormat="1" applyFont="1" applyFill="1" applyBorder="1" applyAlignment="1">
      <alignment horizontal="right" vertical="center" wrapText="1"/>
    </xf>
    <xf numFmtId="10" fontId="10" fillId="28" borderId="18" xfId="0" applyNumberFormat="1" applyFont="1" applyFill="1" applyBorder="1" applyAlignment="1">
      <alignment horizontal="right" vertical="center" wrapText="1"/>
    </xf>
    <xf numFmtId="4" fontId="9" fillId="0" borderId="45" xfId="0" applyNumberFormat="1" applyFont="1" applyFill="1" applyBorder="1" applyAlignment="1">
      <alignment vertical="center" wrapText="1"/>
    </xf>
    <xf numFmtId="10" fontId="9" fillId="0" borderId="24" xfId="0" applyNumberFormat="1" applyFont="1" applyFill="1" applyBorder="1" applyAlignment="1">
      <alignment vertical="center" wrapText="1"/>
    </xf>
    <xf numFmtId="4" fontId="9" fillId="0" borderId="102" xfId="0" applyNumberFormat="1" applyFont="1" applyFill="1" applyBorder="1" applyAlignment="1">
      <alignment vertical="center" wrapText="1"/>
    </xf>
    <xf numFmtId="4" fontId="9" fillId="0" borderId="45" xfId="0" applyNumberFormat="1" applyFont="1" applyBorder="1" applyAlignment="1">
      <alignment horizontal="right" vertical="center" wrapText="1"/>
    </xf>
    <xf numFmtId="4" fontId="9" fillId="0" borderId="22" xfId="0" applyNumberFormat="1" applyFont="1" applyFill="1" applyBorder="1" applyAlignment="1">
      <alignment horizontal="right" vertical="center" wrapText="1"/>
    </xf>
    <xf numFmtId="10" fontId="7" fillId="27" borderId="21" xfId="0" applyNumberFormat="1" applyFont="1" applyFill="1" applyBorder="1" applyAlignment="1">
      <alignment horizontal="right" vertical="center" wrapText="1"/>
    </xf>
    <xf numFmtId="10" fontId="7" fillId="0" borderId="18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Border="1" applyAlignment="1">
      <alignment horizontal="right" vertical="center" wrapText="1"/>
    </xf>
    <xf numFmtId="10" fontId="9" fillId="0" borderId="24" xfId="0" applyNumberFormat="1" applyFont="1" applyBorder="1" applyAlignment="1">
      <alignment horizontal="right" vertical="center" wrapText="1"/>
    </xf>
    <xf numFmtId="2" fontId="9" fillId="0" borderId="83" xfId="0" applyNumberFormat="1" applyFont="1" applyFill="1" applyBorder="1" applyAlignment="1">
      <alignment horizontal="left" vertical="center" wrapText="1"/>
    </xf>
    <xf numFmtId="10" fontId="3" fillId="0" borderId="0" xfId="0" applyNumberFormat="1" applyFont="1" applyAlignment="1">
      <alignment horizontal="right" vertical="center" wrapText="1"/>
    </xf>
    <xf numFmtId="0" fontId="15" fillId="0" borderId="67" xfId="0" applyFont="1" applyFill="1" applyBorder="1" applyAlignment="1">
      <alignment horizontal="center" vertical="center"/>
    </xf>
    <xf numFmtId="49" fontId="15" fillId="29" borderId="52" xfId="0" applyNumberFormat="1" applyFont="1" applyFill="1" applyBorder="1" applyAlignment="1">
      <alignment horizontal="center" vertical="center"/>
    </xf>
    <xf numFmtId="49" fontId="15" fillId="29" borderId="53" xfId="0" applyNumberFormat="1" applyFont="1" applyFill="1" applyBorder="1" applyAlignment="1">
      <alignment horizontal="center" vertical="center"/>
    </xf>
    <xf numFmtId="2" fontId="15" fillId="29" borderId="14" xfId="0" applyNumberFormat="1" applyFont="1" applyFill="1" applyBorder="1" applyAlignment="1">
      <alignment horizontal="left" vertical="center" wrapText="1"/>
    </xf>
    <xf numFmtId="2" fontId="7" fillId="27" borderId="109" xfId="0" applyNumberFormat="1" applyFont="1" applyFill="1" applyBorder="1" applyAlignment="1">
      <alignment horizontal="left" vertical="center" wrapText="1"/>
    </xf>
    <xf numFmtId="0" fontId="8" fillId="0" borderId="110" xfId="0" applyFont="1" applyFill="1" applyBorder="1" applyAlignment="1">
      <alignment horizontal="center" vertical="center"/>
    </xf>
    <xf numFmtId="2" fontId="3" fillId="0" borderId="109" xfId="0" applyNumberFormat="1" applyFont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2" fontId="11" fillId="0" borderId="85" xfId="0" applyNumberFormat="1" applyFont="1" applyFill="1" applyBorder="1" applyAlignment="1">
      <alignment horizontal="left" vertical="center" wrapText="1"/>
    </xf>
    <xf numFmtId="4" fontId="11" fillId="0" borderId="17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horizontal="right" vertical="center" wrapText="1"/>
    </xf>
    <xf numFmtId="4" fontId="9" fillId="0" borderId="113" xfId="0" applyNumberFormat="1" applyFont="1" applyFill="1" applyBorder="1" applyAlignment="1">
      <alignment vertical="center" wrapText="1"/>
    </xf>
    <xf numFmtId="4" fontId="9" fillId="0" borderId="9" xfId="0" applyNumberFormat="1" applyFont="1" applyFill="1" applyBorder="1" applyAlignment="1">
      <alignment vertical="center" wrapText="1"/>
    </xf>
    <xf numFmtId="49" fontId="0" fillId="0" borderId="17" xfId="0" applyNumberFormat="1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right" vertical="center" wrapText="1"/>
    </xf>
    <xf numFmtId="4" fontId="15" fillId="25" borderId="78" xfId="0" applyNumberFormat="1" applyFont="1" applyFill="1" applyBorder="1" applyAlignment="1">
      <alignment horizontal="right" vertical="center" wrapText="1"/>
    </xf>
    <xf numFmtId="4" fontId="15" fillId="25" borderId="110" xfId="0" applyNumberFormat="1" applyFont="1" applyFill="1" applyBorder="1" applyAlignment="1">
      <alignment horizontal="right" vertical="center" wrapText="1"/>
    </xf>
    <xf numFmtId="10" fontId="15" fillId="25" borderId="92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right" vertical="center" wrapText="1"/>
    </xf>
    <xf numFmtId="4" fontId="9" fillId="0" borderId="115" xfId="0" applyNumberFormat="1" applyFont="1" applyFill="1" applyBorder="1" applyAlignment="1">
      <alignment horizontal="right" vertical="center" wrapText="1"/>
    </xf>
    <xf numFmtId="49" fontId="9" fillId="0" borderId="15" xfId="0" applyNumberFormat="1" applyFont="1" applyFill="1" applyBorder="1" applyAlignment="1">
      <alignment horizontal="center" vertical="center"/>
    </xf>
    <xf numFmtId="2" fontId="14" fillId="0" borderId="109" xfId="0" applyNumberFormat="1" applyFont="1" applyFill="1" applyBorder="1" applyAlignment="1">
      <alignment horizontal="right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2" fontId="9" fillId="0" borderId="111" xfId="0" applyNumberFormat="1" applyFont="1" applyFill="1" applyBorder="1" applyAlignment="1">
      <alignment horizontal="left" vertical="center" wrapText="1"/>
    </xf>
    <xf numFmtId="2" fontId="3" fillId="0" borderId="111" xfId="0" applyNumberFormat="1" applyFont="1" applyFill="1" applyBorder="1" applyAlignment="1">
      <alignment horizontal="right" vertical="center" wrapText="1"/>
    </xf>
    <xf numFmtId="2" fontId="14" fillId="0" borderId="111" xfId="0" applyNumberFormat="1" applyFont="1" applyFill="1" applyBorder="1" applyAlignment="1">
      <alignment horizontal="right" vertical="center" wrapText="1"/>
    </xf>
    <xf numFmtId="2" fontId="3" fillId="0" borderId="109" xfId="0" applyNumberFormat="1" applyFont="1" applyFill="1" applyBorder="1" applyAlignment="1">
      <alignment horizontal="right" vertical="center" wrapText="1"/>
    </xf>
    <xf numFmtId="2" fontId="3" fillId="0" borderId="116" xfId="0" applyNumberFormat="1" applyFont="1" applyFill="1" applyBorder="1" applyAlignment="1">
      <alignment horizontal="right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" fontId="7" fillId="27" borderId="112" xfId="0" applyNumberFormat="1" applyFont="1" applyFill="1" applyBorder="1" applyAlignment="1">
      <alignment horizontal="right" vertical="center" wrapText="1"/>
    </xf>
    <xf numFmtId="2" fontId="14" fillId="0" borderId="117" xfId="0" applyNumberFormat="1" applyFont="1" applyFill="1" applyBorder="1" applyAlignment="1">
      <alignment horizontal="right" vertical="center" wrapText="1"/>
    </xf>
    <xf numFmtId="2" fontId="7" fillId="27" borderId="118" xfId="0" applyNumberFormat="1" applyFont="1" applyFill="1" applyBorder="1" applyAlignment="1">
      <alignment horizontal="left" vertical="center" wrapText="1"/>
    </xf>
    <xf numFmtId="2" fontId="3" fillId="0" borderId="109" xfId="0" applyNumberFormat="1" applyFont="1" applyFill="1" applyBorder="1" applyAlignment="1">
      <alignment horizontal="left" vertical="center" wrapText="1"/>
    </xf>
    <xf numFmtId="2" fontId="3" fillId="0" borderId="111" xfId="0" applyNumberFormat="1" applyFont="1" applyFill="1" applyBorder="1" applyAlignment="1">
      <alignment horizontal="left" vertical="center" wrapText="1"/>
    </xf>
    <xf numFmtId="2" fontId="3" fillId="0" borderId="117" xfId="0" applyNumberFormat="1" applyFont="1" applyFill="1" applyBorder="1" applyAlignment="1">
      <alignment horizontal="left" vertical="center" wrapText="1"/>
    </xf>
    <xf numFmtId="4" fontId="9" fillId="0" borderId="113" xfId="0" applyNumberFormat="1" applyFont="1" applyFill="1" applyBorder="1" applyAlignment="1">
      <alignment horizontal="right" vertical="center" wrapText="1"/>
    </xf>
    <xf numFmtId="49" fontId="0" fillId="0" borderId="44" xfId="0" applyNumberFormat="1" applyFont="1" applyFill="1" applyBorder="1" applyAlignment="1">
      <alignment horizontal="center" vertical="center"/>
    </xf>
    <xf numFmtId="4" fontId="7" fillId="27" borderId="16" xfId="0" applyNumberFormat="1" applyFont="1" applyFill="1" applyBorder="1" applyAlignment="1">
      <alignment horizontal="right" vertical="center" wrapText="1"/>
    </xf>
    <xf numFmtId="10" fontId="9" fillId="0" borderId="17" xfId="0" applyNumberFormat="1" applyFont="1" applyFill="1" applyBorder="1" applyAlignment="1">
      <alignment horizontal="right" vertical="center" wrapText="1"/>
    </xf>
    <xf numFmtId="49" fontId="9" fillId="31" borderId="17" xfId="0" applyNumberFormat="1" applyFont="1" applyFill="1" applyBorder="1" applyAlignment="1">
      <alignment horizontal="center" vertical="center"/>
    </xf>
    <xf numFmtId="4" fontId="9" fillId="31" borderId="17" xfId="0" applyNumberFormat="1" applyFont="1" applyFill="1" applyBorder="1" applyAlignment="1">
      <alignment horizontal="right" vertical="center" wrapText="1"/>
    </xf>
    <xf numFmtId="2" fontId="9" fillId="0" borderId="17" xfId="0" applyNumberFormat="1" applyFont="1" applyFill="1" applyBorder="1" applyAlignment="1">
      <alignment horizontal="left" vertical="center" wrapText="1"/>
    </xf>
    <xf numFmtId="49" fontId="0" fillId="31" borderId="17" xfId="0" applyNumberFormat="1" applyFont="1" applyFill="1" applyBorder="1" applyAlignment="1">
      <alignment horizontal="center" vertical="center"/>
    </xf>
    <xf numFmtId="10" fontId="9" fillId="31" borderId="18" xfId="0" applyNumberFormat="1" applyFont="1" applyFill="1" applyBorder="1" applyAlignment="1">
      <alignment horizontal="right" vertical="center" wrapText="1"/>
    </xf>
    <xf numFmtId="4" fontId="9" fillId="0" borderId="111" xfId="0" applyNumberFormat="1" applyFont="1" applyFill="1" applyBorder="1" applyAlignment="1">
      <alignment horizontal="right" vertical="center" wrapText="1"/>
    </xf>
    <xf numFmtId="4" fontId="9" fillId="0" borderId="79" xfId="0" applyNumberFormat="1" applyFont="1" applyBorder="1" applyAlignment="1">
      <alignment horizontal="right" vertical="center" wrapText="1"/>
    </xf>
    <xf numFmtId="49" fontId="9" fillId="31" borderId="41" xfId="0" applyNumberFormat="1" applyFont="1" applyFill="1" applyBorder="1" applyAlignment="1">
      <alignment horizontal="center" vertical="center"/>
    </xf>
    <xf numFmtId="49" fontId="9" fillId="31" borderId="31" xfId="0" applyNumberFormat="1" applyFont="1" applyFill="1" applyBorder="1" applyAlignment="1">
      <alignment horizontal="center" vertical="center"/>
    </xf>
    <xf numFmtId="49" fontId="9" fillId="31" borderId="89" xfId="0" applyNumberFormat="1" applyFont="1" applyFill="1" applyBorder="1" applyAlignment="1">
      <alignment horizontal="center" vertical="center"/>
    </xf>
    <xf numFmtId="4" fontId="9" fillId="31" borderId="85" xfId="0" applyNumberFormat="1" applyFont="1" applyFill="1" applyBorder="1" applyAlignment="1">
      <alignment vertical="center" wrapText="1"/>
    </xf>
    <xf numFmtId="4" fontId="9" fillId="31" borderId="103" xfId="0" applyNumberFormat="1" applyFont="1" applyFill="1" applyBorder="1" applyAlignment="1">
      <alignment vertical="center" wrapText="1"/>
    </xf>
    <xf numFmtId="4" fontId="9" fillId="31" borderId="17" xfId="0" applyNumberFormat="1" applyFont="1" applyFill="1" applyBorder="1" applyAlignment="1">
      <alignment vertical="center" wrapText="1"/>
    </xf>
    <xf numFmtId="10" fontId="9" fillId="31" borderId="18" xfId="0" applyNumberFormat="1" applyFont="1" applyFill="1" applyBorder="1" applyAlignment="1">
      <alignment vertical="center" wrapText="1"/>
    </xf>
    <xf numFmtId="2" fontId="14" fillId="0" borderId="17" xfId="0" applyNumberFormat="1" applyFont="1" applyFill="1" applyBorder="1" applyAlignment="1">
      <alignment horizontal="right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2" fontId="9" fillId="0" borderId="109" xfId="0" applyNumberFormat="1" applyFont="1" applyFill="1" applyBorder="1" applyAlignment="1">
      <alignment horizontal="left" vertical="center" wrapText="1"/>
    </xf>
    <xf numFmtId="49" fontId="11" fillId="26" borderId="11" xfId="0" applyNumberFormat="1" applyFont="1" applyFill="1" applyBorder="1" applyAlignment="1">
      <alignment horizontal="center" vertical="center" wrapText="1"/>
    </xf>
    <xf numFmtId="49" fontId="11" fillId="26" borderId="12" xfId="0" applyNumberFormat="1" applyFont="1" applyFill="1" applyBorder="1" applyAlignment="1">
      <alignment horizontal="center" vertical="center" wrapText="1"/>
    </xf>
    <xf numFmtId="4" fontId="9" fillId="27" borderId="17" xfId="0" applyNumberFormat="1" applyFont="1" applyFill="1" applyBorder="1" applyAlignment="1">
      <alignment horizontal="right" vertical="center" wrapText="1"/>
    </xf>
    <xf numFmtId="10" fontId="9" fillId="27" borderId="18" xfId="0" applyNumberFormat="1" applyFont="1" applyFill="1" applyBorder="1" applyAlignment="1">
      <alignment horizontal="right" vertical="center" wrapText="1"/>
    </xf>
    <xf numFmtId="2" fontId="11" fillId="28" borderId="86" xfId="0" applyNumberFormat="1" applyFont="1" applyFill="1" applyBorder="1" applyAlignment="1">
      <alignment horizontal="left" vertical="center" wrapText="1"/>
    </xf>
    <xf numFmtId="4" fontId="11" fillId="28" borderId="83" xfId="0" applyNumberFormat="1" applyFont="1" applyFill="1" applyBorder="1" applyAlignment="1">
      <alignment horizontal="right" vertical="center" wrapText="1"/>
    </xf>
    <xf numFmtId="4" fontId="11" fillId="28" borderId="79" xfId="0" applyNumberFormat="1" applyFont="1" applyFill="1" applyBorder="1" applyAlignment="1">
      <alignment horizontal="right" vertical="center" wrapText="1"/>
    </xf>
    <xf numFmtId="4" fontId="11" fillId="28" borderId="20" xfId="0" applyNumberFormat="1" applyFont="1" applyFill="1" applyBorder="1" applyAlignment="1">
      <alignment horizontal="right" vertical="center" wrapText="1"/>
    </xf>
    <xf numFmtId="10" fontId="11" fillId="28" borderId="21" xfId="0" applyNumberFormat="1" applyFont="1" applyFill="1" applyBorder="1" applyAlignment="1">
      <alignment horizontal="right" vertical="center" wrapText="1"/>
    </xf>
    <xf numFmtId="2" fontId="11" fillId="28" borderId="85" xfId="0" applyNumberFormat="1" applyFont="1" applyFill="1" applyBorder="1" applyAlignment="1">
      <alignment horizontal="left" vertical="center" wrapText="1"/>
    </xf>
    <xf numFmtId="4" fontId="11" fillId="28" borderId="85" xfId="0" applyNumberFormat="1" applyFont="1" applyFill="1" applyBorder="1" applyAlignment="1">
      <alignment horizontal="right" vertical="center" wrapText="1"/>
    </xf>
    <xf numFmtId="4" fontId="11" fillId="28" borderId="103" xfId="0" applyNumberFormat="1" applyFont="1" applyFill="1" applyBorder="1" applyAlignment="1">
      <alignment horizontal="right" vertical="center" wrapText="1"/>
    </xf>
    <xf numFmtId="4" fontId="11" fillId="28" borderId="17" xfId="0" applyNumberFormat="1" applyFont="1" applyFill="1" applyBorder="1" applyAlignment="1">
      <alignment horizontal="right" vertical="center" wrapText="1"/>
    </xf>
    <xf numFmtId="10" fontId="11" fillId="28" borderId="18" xfId="0" applyNumberFormat="1" applyFont="1" applyFill="1" applyBorder="1" applyAlignment="1">
      <alignment horizontal="right" vertical="center" wrapText="1"/>
    </xf>
    <xf numFmtId="49" fontId="11" fillId="26" borderId="77" xfId="0" applyNumberFormat="1" applyFont="1" applyFill="1" applyBorder="1" applyAlignment="1">
      <alignment horizontal="center" vertical="center" wrapText="1"/>
    </xf>
    <xf numFmtId="49" fontId="11" fillId="26" borderId="78" xfId="0" applyNumberFormat="1" applyFont="1" applyFill="1" applyBorder="1" applyAlignment="1">
      <alignment horizontal="center" vertical="center" wrapText="1"/>
    </xf>
    <xf numFmtId="2" fontId="11" fillId="26" borderId="27" xfId="0" applyNumberFormat="1" applyFont="1" applyFill="1" applyBorder="1" applyAlignment="1">
      <alignment horizontal="left" vertical="center" wrapText="1"/>
    </xf>
    <xf numFmtId="4" fontId="11" fillId="26" borderId="20" xfId="0" applyNumberFormat="1" applyFont="1" applyFill="1" applyBorder="1" applyAlignment="1">
      <alignment horizontal="right" vertical="center" wrapText="1"/>
    </xf>
    <xf numFmtId="10" fontId="11" fillId="26" borderId="21" xfId="0" applyNumberFormat="1" applyFont="1" applyFill="1" applyBorder="1" applyAlignment="1">
      <alignment horizontal="right" vertical="center" wrapText="1"/>
    </xf>
    <xf numFmtId="2" fontId="9" fillId="0" borderId="29" xfId="0" applyNumberFormat="1" applyFont="1" applyBorder="1" applyAlignment="1">
      <alignment horizontal="left" vertical="center" wrapText="1"/>
    </xf>
    <xf numFmtId="49" fontId="11" fillId="26" borderId="16" xfId="0" applyNumberFormat="1" applyFont="1" applyFill="1" applyBorder="1" applyAlignment="1">
      <alignment horizontal="center" vertical="center" wrapText="1"/>
    </xf>
    <xf numFmtId="49" fontId="11" fillId="26" borderId="17" xfId="0" applyNumberFormat="1" applyFont="1" applyFill="1" applyBorder="1" applyAlignment="1">
      <alignment horizontal="center" vertical="center" wrapText="1"/>
    </xf>
    <xf numFmtId="2" fontId="11" fillId="26" borderId="85" xfId="0" applyNumberFormat="1" applyFont="1" applyFill="1" applyBorder="1" applyAlignment="1">
      <alignment horizontal="left" vertical="center" wrapText="1"/>
    </xf>
    <xf numFmtId="4" fontId="11" fillId="26" borderId="103" xfId="0" applyNumberFormat="1" applyFont="1" applyFill="1" applyBorder="1" applyAlignment="1">
      <alignment horizontal="right" vertical="center" wrapText="1"/>
    </xf>
    <xf numFmtId="4" fontId="11" fillId="26" borderId="17" xfId="0" applyNumberFormat="1" applyFont="1" applyFill="1" applyBorder="1" applyAlignment="1">
      <alignment horizontal="right" vertical="center" wrapText="1"/>
    </xf>
    <xf numFmtId="10" fontId="11" fillId="26" borderId="18" xfId="0" applyNumberFormat="1" applyFont="1" applyFill="1" applyBorder="1" applyAlignment="1">
      <alignment horizontal="right" vertical="center" wrapText="1"/>
    </xf>
    <xf numFmtId="2" fontId="9" fillId="0" borderId="85" xfId="0" applyNumberFormat="1" applyFont="1" applyBorder="1" applyAlignment="1">
      <alignment horizontal="left" vertical="center" wrapText="1"/>
    </xf>
    <xf numFmtId="2" fontId="9" fillId="0" borderId="85" xfId="0" applyNumberFormat="1" applyFont="1" applyBorder="1" applyAlignment="1">
      <alignment horizontal="right" vertical="center" wrapText="1"/>
    </xf>
    <xf numFmtId="2" fontId="9" fillId="0" borderId="85" xfId="0" applyNumberFormat="1" applyFont="1" applyFill="1" applyBorder="1" applyAlignment="1">
      <alignment vertical="center" wrapText="1"/>
    </xf>
    <xf numFmtId="49" fontId="11" fillId="26" borderId="2" xfId="0" applyNumberFormat="1" applyFont="1" applyFill="1" applyBorder="1" applyAlignment="1">
      <alignment horizontal="center" vertical="center" wrapText="1"/>
    </xf>
    <xf numFmtId="49" fontId="11" fillId="26" borderId="3" xfId="0" applyNumberFormat="1" applyFont="1" applyFill="1" applyBorder="1" applyAlignment="1">
      <alignment horizontal="center" vertical="center" wrapText="1"/>
    </xf>
    <xf numFmtId="49" fontId="11" fillId="26" borderId="4" xfId="0" applyNumberFormat="1" applyFont="1" applyFill="1" applyBorder="1" applyAlignment="1">
      <alignment horizontal="center" vertical="center" wrapText="1"/>
    </xf>
    <xf numFmtId="4" fontId="11" fillId="26" borderId="83" xfId="0" applyNumberFormat="1" applyFont="1" applyFill="1" applyBorder="1" applyAlignment="1">
      <alignment horizontal="right" vertical="center" wrapText="1"/>
    </xf>
    <xf numFmtId="4" fontId="11" fillId="26" borderId="79" xfId="0" applyNumberFormat="1" applyFont="1" applyFill="1" applyBorder="1" applyAlignment="1">
      <alignment horizontal="right" vertical="center" wrapText="1"/>
    </xf>
    <xf numFmtId="49" fontId="11" fillId="26" borderId="25" xfId="0" applyNumberFormat="1" applyFont="1" applyFill="1" applyBorder="1" applyAlignment="1">
      <alignment horizontal="center" vertical="center" wrapText="1"/>
    </xf>
    <xf numFmtId="49" fontId="11" fillId="26" borderId="26" xfId="0" applyNumberFormat="1" applyFont="1" applyFill="1" applyBorder="1" applyAlignment="1">
      <alignment horizontal="center" vertical="center" wrapText="1"/>
    </xf>
    <xf numFmtId="49" fontId="11" fillId="26" borderId="21" xfId="0" applyNumberFormat="1" applyFont="1" applyFill="1" applyBorder="1" applyAlignment="1">
      <alignment horizontal="center" vertical="center" wrapText="1"/>
    </xf>
    <xf numFmtId="4" fontId="11" fillId="28" borderId="3" xfId="0" applyNumberFormat="1" applyFont="1" applyFill="1" applyBorder="1" applyAlignment="1">
      <alignment horizontal="right" vertical="center" wrapText="1"/>
    </xf>
    <xf numFmtId="10" fontId="11" fillId="28" borderId="4" xfId="0" applyNumberFormat="1" applyFont="1" applyFill="1" applyBorder="1" applyAlignment="1">
      <alignment horizontal="right" vertical="center" wrapText="1"/>
    </xf>
    <xf numFmtId="49" fontId="11" fillId="26" borderId="19" xfId="0" applyNumberFormat="1" applyFont="1" applyFill="1" applyBorder="1" applyAlignment="1">
      <alignment horizontal="center" vertical="center" wrapText="1"/>
    </xf>
    <xf numFmtId="49" fontId="11" fillId="26" borderId="20" xfId="0" applyNumberFormat="1" applyFont="1" applyFill="1" applyBorder="1" applyAlignment="1">
      <alignment horizontal="center" vertical="center" wrapText="1"/>
    </xf>
    <xf numFmtId="2" fontId="11" fillId="26" borderId="83" xfId="0" applyNumberFormat="1" applyFont="1" applyFill="1" applyBorder="1" applyAlignment="1">
      <alignment horizontal="left" vertical="center" wrapText="1"/>
    </xf>
    <xf numFmtId="2" fontId="11" fillId="28" borderId="83" xfId="0" applyNumberFormat="1" applyFont="1" applyFill="1" applyBorder="1" applyAlignment="1">
      <alignment horizontal="left" vertical="center" wrapText="1"/>
    </xf>
    <xf numFmtId="0" fontId="11" fillId="0" borderId="45" xfId="0" applyFont="1" applyFill="1" applyBorder="1" applyAlignment="1">
      <alignment horizontal="center" vertical="center"/>
    </xf>
    <xf numFmtId="2" fontId="9" fillId="0" borderId="17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4" fontId="9" fillId="0" borderId="85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31" borderId="0" xfId="0" applyFont="1" applyFill="1" applyAlignment="1">
      <alignment vertical="center"/>
    </xf>
    <xf numFmtId="4" fontId="15" fillId="29" borderId="14" xfId="0" applyNumberFormat="1" applyFont="1" applyFill="1" applyBorder="1" applyAlignment="1">
      <alignment vertical="center"/>
    </xf>
    <xf numFmtId="4" fontId="15" fillId="29" borderId="11" xfId="0" applyNumberFormat="1" applyFont="1" applyFill="1" applyBorder="1" applyAlignment="1">
      <alignment vertical="center"/>
    </xf>
    <xf numFmtId="4" fontId="15" fillId="29" borderId="12" xfId="0" applyNumberFormat="1" applyFont="1" applyFill="1" applyBorder="1" applyAlignment="1">
      <alignment vertical="center"/>
    </xf>
    <xf numFmtId="10" fontId="15" fillId="29" borderId="13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0" fillId="0" borderId="17" xfId="0" applyNumberFormat="1" applyFill="1" applyBorder="1" applyAlignment="1">
      <alignment vertical="center"/>
    </xf>
    <xf numFmtId="10" fontId="0" fillId="0" borderId="17" xfId="0" applyNumberFormat="1" applyBorder="1" applyAlignment="1">
      <alignment vertical="center"/>
    </xf>
    <xf numFmtId="4" fontId="18" fillId="26" borderId="0" xfId="0" applyNumberFormat="1" applyFont="1" applyFill="1" applyAlignment="1">
      <alignment vertical="center"/>
    </xf>
    <xf numFmtId="4" fontId="47" fillId="26" borderId="0" xfId="0" applyNumberFormat="1" applyFont="1" applyFill="1" applyAlignment="1">
      <alignment vertical="center"/>
    </xf>
    <xf numFmtId="4" fontId="18" fillId="0" borderId="0" xfId="0" applyNumberFormat="1" applyFont="1" applyFill="1" applyAlignment="1">
      <alignment vertical="center"/>
    </xf>
    <xf numFmtId="4" fontId="0" fillId="26" borderId="0" xfId="0" applyNumberFormat="1" applyFont="1" applyFill="1" applyAlignment="1">
      <alignment vertical="center"/>
    </xf>
    <xf numFmtId="4" fontId="48" fillId="26" borderId="0" xfId="0" applyNumberFormat="1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2" fontId="11" fillId="26" borderId="86" xfId="0" applyNumberFormat="1" applyFont="1" applyFill="1" applyBorder="1" applyAlignment="1">
      <alignment horizontal="left" vertical="center" wrapText="1"/>
    </xf>
    <xf numFmtId="4" fontId="11" fillId="26" borderId="3" xfId="0" applyNumberFormat="1" applyFont="1" applyFill="1" applyBorder="1" applyAlignment="1">
      <alignment horizontal="right" vertical="center" wrapText="1"/>
    </xf>
    <xf numFmtId="10" fontId="11" fillId="26" borderId="4" xfId="0" applyNumberFormat="1" applyFont="1" applyFill="1" applyBorder="1" applyAlignment="1">
      <alignment horizontal="right" vertical="center" wrapText="1"/>
    </xf>
    <xf numFmtId="2" fontId="11" fillId="26" borderId="30" xfId="0" applyNumberFormat="1" applyFont="1" applyFill="1" applyBorder="1" applyAlignment="1">
      <alignment horizontal="left" vertical="center" wrapText="1"/>
    </xf>
    <xf numFmtId="4" fontId="11" fillId="26" borderId="9" xfId="0" applyNumberFormat="1" applyFont="1" applyFill="1" applyBorder="1" applyAlignment="1">
      <alignment horizontal="right" vertical="center" wrapText="1"/>
    </xf>
    <xf numFmtId="10" fontId="11" fillId="26" borderId="10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Border="1" applyAlignment="1">
      <alignment horizontal="right" vertical="center" wrapText="1"/>
    </xf>
    <xf numFmtId="2" fontId="7" fillId="0" borderId="84" xfId="0" applyNumberFormat="1" applyFont="1" applyFill="1" applyBorder="1" applyAlignment="1">
      <alignment horizontal="right" vertical="center" wrapText="1"/>
    </xf>
    <xf numFmtId="2" fontId="11" fillId="28" borderId="87" xfId="0" applyNumberFormat="1" applyFont="1" applyFill="1" applyBorder="1" applyAlignment="1">
      <alignment horizontal="left" vertical="center" wrapText="1"/>
    </xf>
    <xf numFmtId="4" fontId="11" fillId="28" borderId="9" xfId="0" applyNumberFormat="1" applyFont="1" applyFill="1" applyBorder="1" applyAlignment="1">
      <alignment horizontal="right" vertical="center" wrapText="1"/>
    </xf>
    <xf numFmtId="10" fontId="11" fillId="28" borderId="10" xfId="0" applyNumberFormat="1" applyFont="1" applyFill="1" applyBorder="1" applyAlignment="1">
      <alignment horizontal="right" vertical="center" wrapText="1"/>
    </xf>
    <xf numFmtId="49" fontId="11" fillId="26" borderId="73" xfId="0" applyNumberFormat="1" applyFont="1" applyFill="1" applyBorder="1" applyAlignment="1">
      <alignment horizontal="center" vertical="center" wrapText="1"/>
    </xf>
    <xf numFmtId="49" fontId="9" fillId="27" borderId="101" xfId="0" applyNumberFormat="1" applyFont="1" applyFill="1" applyBorder="1" applyAlignment="1">
      <alignment horizontal="center" vertical="center"/>
    </xf>
    <xf numFmtId="49" fontId="9" fillId="0" borderId="106" xfId="0" applyNumberFormat="1" applyFont="1" applyFill="1" applyBorder="1" applyAlignment="1">
      <alignment horizontal="center" vertical="center"/>
    </xf>
    <xf numFmtId="49" fontId="9" fillId="0" borderId="112" xfId="0" applyNumberFormat="1" applyFont="1" applyFill="1" applyBorder="1" applyAlignment="1">
      <alignment horizontal="center" vertical="center"/>
    </xf>
    <xf numFmtId="49" fontId="9" fillId="27" borderId="112" xfId="0" applyNumberFormat="1" applyFont="1" applyFill="1" applyBorder="1" applyAlignment="1">
      <alignment horizontal="center" vertical="center"/>
    </xf>
    <xf numFmtId="49" fontId="9" fillId="0" borderId="126" xfId="0" applyNumberFormat="1" applyFont="1" applyFill="1" applyBorder="1" applyAlignment="1">
      <alignment horizontal="center" vertical="center"/>
    </xf>
    <xf numFmtId="2" fontId="15" fillId="24" borderId="27" xfId="0" applyNumberFormat="1" applyFont="1" applyFill="1" applyBorder="1" applyAlignment="1">
      <alignment horizontal="left" vertical="center" wrapText="1"/>
    </xf>
    <xf numFmtId="4" fontId="15" fillId="24" borderId="27" xfId="0" applyNumberFormat="1" applyFont="1" applyFill="1" applyBorder="1" applyAlignment="1">
      <alignment horizontal="right" vertical="center" wrapText="1"/>
    </xf>
    <xf numFmtId="4" fontId="15" fillId="24" borderId="110" xfId="0" applyNumberFormat="1" applyFont="1" applyFill="1" applyBorder="1" applyAlignment="1">
      <alignment horizontal="right" vertical="center" wrapText="1"/>
    </xf>
    <xf numFmtId="4" fontId="15" fillId="24" borderId="78" xfId="0" applyNumberFormat="1" applyFont="1" applyFill="1" applyBorder="1" applyAlignment="1">
      <alignment horizontal="right" vertical="center" wrapText="1"/>
    </xf>
    <xf numFmtId="10" fontId="15" fillId="24" borderId="92" xfId="0" applyNumberFormat="1" applyFont="1" applyFill="1" applyBorder="1" applyAlignment="1">
      <alignment horizontal="right" vertical="center" wrapText="1"/>
    </xf>
    <xf numFmtId="49" fontId="9" fillId="0" borderId="93" xfId="0" applyNumberFormat="1" applyFont="1" applyFill="1" applyBorder="1" applyAlignment="1">
      <alignment horizontal="center" vertical="center"/>
    </xf>
    <xf numFmtId="49" fontId="9" fillId="0" borderId="94" xfId="0" applyNumberFormat="1" applyFont="1" applyFill="1" applyBorder="1" applyAlignment="1">
      <alignment horizontal="center" vertical="center"/>
    </xf>
    <xf numFmtId="49" fontId="9" fillId="0" borderId="89" xfId="0" applyNumberFormat="1" applyFont="1" applyFill="1" applyBorder="1" applyAlignment="1">
      <alignment horizontal="center" vertical="center"/>
    </xf>
    <xf numFmtId="49" fontId="9" fillId="0" borderId="43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center" vertical="center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47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4" xfId="0" applyNumberFormat="1" applyFont="1" applyFill="1" applyBorder="1" applyAlignment="1">
      <alignment horizontal="center" vertical="center"/>
    </xf>
    <xf numFmtId="49" fontId="9" fillId="0" borderId="21" xfId="0" applyNumberFormat="1" applyFont="1" applyFill="1" applyBorder="1" applyAlignment="1">
      <alignment horizontal="center" vertical="center"/>
    </xf>
    <xf numFmtId="49" fontId="0" fillId="0" borderId="36" xfId="0" applyNumberForma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96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" fontId="7" fillId="27" borderId="114" xfId="0" applyNumberFormat="1" applyFont="1" applyFill="1" applyBorder="1" applyAlignment="1">
      <alignment horizontal="right" vertical="center" wrapText="1"/>
    </xf>
    <xf numFmtId="4" fontId="7" fillId="0" borderId="115" xfId="0" applyNumberFormat="1" applyFont="1" applyFill="1" applyBorder="1" applyAlignment="1">
      <alignment horizontal="right" vertical="center" wrapText="1"/>
    </xf>
    <xf numFmtId="4" fontId="9" fillId="0" borderId="124" xfId="0" applyNumberFormat="1" applyFont="1" applyFill="1" applyBorder="1" applyAlignment="1">
      <alignment vertical="center" wrapText="1"/>
    </xf>
    <xf numFmtId="4" fontId="7" fillId="27" borderId="115" xfId="0" applyNumberFormat="1" applyFont="1" applyFill="1" applyBorder="1" applyAlignment="1">
      <alignment horizontal="right" vertical="center" wrapText="1"/>
    </xf>
    <xf numFmtId="4" fontId="9" fillId="0" borderId="115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4" fontId="9" fillId="27" borderId="115" xfId="0" applyNumberFormat="1" applyFont="1" applyFill="1" applyBorder="1" applyAlignment="1">
      <alignment horizontal="right" vertical="center" wrapText="1"/>
    </xf>
    <xf numFmtId="4" fontId="11" fillId="28" borderId="114" xfId="0" applyNumberFormat="1" applyFont="1" applyFill="1" applyBorder="1" applyAlignment="1">
      <alignment horizontal="right" vertical="center" wrapText="1"/>
    </xf>
    <xf numFmtId="4" fontId="11" fillId="28" borderId="115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49" fontId="11" fillId="26" borderId="112" xfId="0" applyNumberFormat="1" applyFont="1" applyFill="1" applyBorder="1" applyAlignment="1">
      <alignment horizontal="center" vertical="center" wrapText="1"/>
    </xf>
    <xf numFmtId="49" fontId="7" fillId="27" borderId="112" xfId="0" applyNumberFormat="1" applyFont="1" applyFill="1" applyBorder="1" applyAlignment="1">
      <alignment horizontal="center" vertical="center"/>
    </xf>
    <xf numFmtId="49" fontId="9" fillId="0" borderId="121" xfId="0" applyNumberFormat="1" applyFont="1" applyFill="1" applyBorder="1" applyAlignment="1">
      <alignment horizontal="center" vertical="center"/>
    </xf>
    <xf numFmtId="49" fontId="11" fillId="26" borderId="128" xfId="0" applyNumberFormat="1" applyFont="1" applyFill="1" applyBorder="1" applyAlignment="1">
      <alignment horizontal="center" vertical="center" wrapText="1"/>
    </xf>
    <xf numFmtId="49" fontId="9" fillId="0" borderId="122" xfId="0" applyNumberFormat="1" applyFont="1" applyFill="1" applyBorder="1" applyAlignment="1">
      <alignment horizontal="center" vertical="center"/>
    </xf>
    <xf numFmtId="2" fontId="11" fillId="26" borderId="87" xfId="0" applyNumberFormat="1" applyFont="1" applyFill="1" applyBorder="1" applyAlignment="1">
      <alignment horizontal="left" vertical="center" wrapText="1"/>
    </xf>
    <xf numFmtId="4" fontId="11" fillId="26" borderId="0" xfId="0" applyNumberFormat="1" applyFont="1" applyFill="1" applyBorder="1" applyAlignment="1">
      <alignment horizontal="right" vertical="center" wrapText="1"/>
    </xf>
    <xf numFmtId="4" fontId="11" fillId="26" borderId="115" xfId="0" applyNumberFormat="1" applyFont="1" applyFill="1" applyBorder="1" applyAlignment="1">
      <alignment horizontal="right" vertical="center" wrapText="1"/>
    </xf>
    <xf numFmtId="4" fontId="11" fillId="26" borderId="110" xfId="0" applyNumberFormat="1" applyFont="1" applyFill="1" applyBorder="1" applyAlignment="1">
      <alignment horizontal="right" vertical="center" wrapText="1"/>
    </xf>
    <xf numFmtId="4" fontId="11" fillId="26" borderId="16" xfId="0" applyNumberFormat="1" applyFont="1" applyFill="1" applyBorder="1" applyAlignment="1">
      <alignment horizontal="right" vertical="center" wrapText="1"/>
    </xf>
    <xf numFmtId="4" fontId="11" fillId="26" borderId="7" xfId="0" applyNumberFormat="1" applyFont="1" applyFill="1" applyBorder="1" applyAlignment="1">
      <alignment horizontal="right" vertical="center" wrapText="1"/>
    </xf>
    <xf numFmtId="2" fontId="15" fillId="25" borderId="27" xfId="0" applyNumberFormat="1" applyFont="1" applyFill="1" applyBorder="1" applyAlignment="1">
      <alignment horizontal="left" vertical="center" wrapText="1"/>
    </xf>
    <xf numFmtId="4" fontId="15" fillId="25" borderId="27" xfId="0" applyNumberFormat="1" applyFont="1" applyFill="1" applyBorder="1" applyAlignment="1">
      <alignment horizontal="right" vertical="center" wrapText="1"/>
    </xf>
    <xf numFmtId="4" fontId="11" fillId="28" borderId="2" xfId="0" applyNumberFormat="1" applyFont="1" applyFill="1" applyBorder="1" applyAlignment="1">
      <alignment horizontal="right" vertical="center" wrapText="1"/>
    </xf>
    <xf numFmtId="4" fontId="11" fillId="28" borderId="7" xfId="0" applyNumberFormat="1" applyFont="1" applyFill="1" applyBorder="1" applyAlignment="1">
      <alignment horizontal="right" vertical="center" wrapText="1"/>
    </xf>
    <xf numFmtId="49" fontId="7" fillId="0" borderId="69" xfId="0" applyNumberFormat="1" applyFont="1" applyFill="1" applyBorder="1" applyAlignment="1">
      <alignment horizontal="center" vertical="center"/>
    </xf>
    <xf numFmtId="49" fontId="9" fillId="0" borderId="119" xfId="0" applyNumberFormat="1" applyFont="1" applyFill="1" applyBorder="1" applyAlignment="1">
      <alignment horizontal="center" vertical="center"/>
    </xf>
    <xf numFmtId="49" fontId="9" fillId="0" borderId="125" xfId="0" applyNumberFormat="1" applyFont="1" applyFill="1" applyBorder="1" applyAlignment="1">
      <alignment horizontal="center" vertical="center"/>
    </xf>
    <xf numFmtId="49" fontId="7" fillId="0" borderId="112" xfId="0" applyNumberFormat="1" applyFont="1" applyFill="1" applyBorder="1" applyAlignment="1">
      <alignment horizontal="center" vertical="center"/>
    </xf>
    <xf numFmtId="49" fontId="9" fillId="0" borderId="120" xfId="0" applyNumberFormat="1" applyFont="1" applyFill="1" applyBorder="1" applyAlignment="1">
      <alignment horizontal="center" vertical="center"/>
    </xf>
    <xf numFmtId="49" fontId="11" fillId="0" borderId="69" xfId="0" applyNumberFormat="1" applyFont="1" applyFill="1" applyBorder="1" applyAlignment="1">
      <alignment horizontal="center" vertical="center"/>
    </xf>
    <xf numFmtId="49" fontId="9" fillId="31" borderId="112" xfId="0" applyNumberFormat="1" applyFont="1" applyFill="1" applyBorder="1" applyAlignment="1">
      <alignment horizontal="center" vertical="center"/>
    </xf>
    <xf numFmtId="4" fontId="17" fillId="0" borderId="17" xfId="1" applyNumberFormat="1" applyFont="1" applyBorder="1" applyAlignment="1" applyProtection="1">
      <alignment horizontal="right" vertical="center" shrinkToFit="1"/>
    </xf>
    <xf numFmtId="2" fontId="7" fillId="31" borderId="85" xfId="0" applyNumberFormat="1" applyFont="1" applyFill="1" applyBorder="1" applyAlignment="1">
      <alignment vertical="center" wrapText="1"/>
    </xf>
    <xf numFmtId="4" fontId="9" fillId="0" borderId="115" xfId="0" applyNumberFormat="1" applyFont="1" applyFill="1" applyBorder="1" applyAlignment="1">
      <alignment vertical="center" wrapText="1"/>
    </xf>
    <xf numFmtId="4" fontId="11" fillId="0" borderId="115" xfId="0" applyNumberFormat="1" applyFont="1" applyFill="1" applyBorder="1" applyAlignment="1">
      <alignment horizontal="right" vertical="center" wrapText="1"/>
    </xf>
    <xf numFmtId="4" fontId="9" fillId="31" borderId="115" xfId="0" applyNumberFormat="1" applyFont="1" applyFill="1" applyBorder="1" applyAlignment="1">
      <alignment horizontal="right" vertical="center" wrapText="1"/>
    </xf>
    <xf numFmtId="4" fontId="12" fillId="0" borderId="115" xfId="0" applyNumberFormat="1" applyFont="1" applyFill="1" applyBorder="1" applyAlignment="1">
      <alignment horizontal="right" vertical="center" wrapText="1"/>
    </xf>
    <xf numFmtId="4" fontId="11" fillId="26" borderId="2" xfId="0" applyNumberFormat="1" applyFont="1" applyFill="1" applyBorder="1" applyAlignment="1">
      <alignment horizontal="right" vertical="center" wrapText="1"/>
    </xf>
    <xf numFmtId="4" fontId="7" fillId="0" borderId="16" xfId="0" applyNumberFormat="1" applyFont="1" applyFill="1" applyBorder="1" applyAlignment="1">
      <alignment horizontal="right" vertical="center" wrapText="1"/>
    </xf>
    <xf numFmtId="4" fontId="9" fillId="0" borderId="16" xfId="0" applyNumberFormat="1" applyFont="1" applyFill="1" applyBorder="1" applyAlignment="1">
      <alignment vertical="center" wrapText="1"/>
    </xf>
    <xf numFmtId="4" fontId="11" fillId="0" borderId="16" xfId="0" applyNumberFormat="1" applyFont="1" applyFill="1" applyBorder="1" applyAlignment="1">
      <alignment horizontal="right" vertical="center" wrapText="1"/>
    </xf>
    <xf numFmtId="4" fontId="9" fillId="31" borderId="16" xfId="0" applyNumberFormat="1" applyFont="1" applyFill="1" applyBorder="1" applyAlignment="1">
      <alignment horizontal="right" vertical="center" wrapText="1"/>
    </xf>
    <xf numFmtId="4" fontId="17" fillId="0" borderId="16" xfId="1" applyNumberFormat="1" applyFont="1" applyBorder="1" applyAlignment="1" applyProtection="1">
      <alignment horizontal="right" vertical="center" shrinkToFit="1"/>
    </xf>
    <xf numFmtId="4" fontId="12" fillId="0" borderId="16" xfId="0" applyNumberFormat="1" applyFont="1" applyFill="1" applyBorder="1" applyAlignment="1">
      <alignment horizontal="right" vertical="center" wrapText="1"/>
    </xf>
    <xf numFmtId="4" fontId="9" fillId="0" borderId="16" xfId="0" applyNumberFormat="1" applyFont="1" applyBorder="1" applyAlignment="1">
      <alignment horizontal="right" vertical="center" wrapText="1"/>
    </xf>
    <xf numFmtId="49" fontId="11" fillId="28" borderId="101" xfId="0" applyNumberFormat="1" applyFont="1" applyFill="1" applyBorder="1" applyAlignment="1">
      <alignment horizontal="center" vertical="center"/>
    </xf>
    <xf numFmtId="49" fontId="11" fillId="28" borderId="112" xfId="0" applyNumberFormat="1" applyFont="1" applyFill="1" applyBorder="1" applyAlignment="1">
      <alignment horizontal="center" vertical="center"/>
    </xf>
    <xf numFmtId="49" fontId="7" fillId="0" borderId="72" xfId="0" applyNumberFormat="1" applyFont="1" applyFill="1" applyBorder="1" applyAlignment="1">
      <alignment horizontal="center" vertical="center"/>
    </xf>
    <xf numFmtId="49" fontId="7" fillId="27" borderId="101" xfId="0" applyNumberFormat="1" applyFont="1" applyFill="1" applyBorder="1" applyAlignment="1">
      <alignment horizontal="center" vertical="center"/>
    </xf>
    <xf numFmtId="49" fontId="9" fillId="0" borderId="75" xfId="0" applyNumberFormat="1" applyFont="1" applyFill="1" applyBorder="1" applyAlignment="1">
      <alignment horizontal="center" vertical="center"/>
    </xf>
    <xf numFmtId="4" fontId="11" fillId="28" borderId="16" xfId="0" applyNumberFormat="1" applyFont="1" applyFill="1" applyBorder="1" applyAlignment="1">
      <alignment horizontal="right" vertical="center" wrapText="1"/>
    </xf>
    <xf numFmtId="49" fontId="11" fillId="26" borderId="72" xfId="0" applyNumberFormat="1" applyFont="1" applyFill="1" applyBorder="1" applyAlignment="1">
      <alignment horizontal="center" vertical="center" wrapText="1"/>
    </xf>
    <xf numFmtId="2" fontId="9" fillId="31" borderId="85" xfId="0" applyNumberFormat="1" applyFont="1" applyFill="1" applyBorder="1" applyAlignment="1">
      <alignment horizontal="left" vertical="center" wrapText="1"/>
    </xf>
    <xf numFmtId="0" fontId="5" fillId="25" borderId="14" xfId="0" applyFont="1" applyFill="1" applyBorder="1" applyAlignment="1">
      <alignment horizontal="center" vertical="center"/>
    </xf>
    <xf numFmtId="4" fontId="9" fillId="27" borderId="16" xfId="0" applyNumberFormat="1" applyFont="1" applyFill="1" applyBorder="1" applyAlignment="1">
      <alignment horizontal="right" vertical="center" wrapText="1"/>
    </xf>
    <xf numFmtId="0" fontId="13" fillId="30" borderId="0" xfId="0" applyFont="1" applyFill="1" applyAlignment="1">
      <alignment vertical="center"/>
    </xf>
    <xf numFmtId="0" fontId="4" fillId="30" borderId="0" xfId="0" applyFont="1" applyFill="1" applyAlignment="1">
      <alignment vertical="center"/>
    </xf>
    <xf numFmtId="0" fontId="8" fillId="30" borderId="0" xfId="0" applyFont="1" applyFill="1" applyAlignment="1">
      <alignment vertical="center"/>
    </xf>
    <xf numFmtId="0" fontId="0" fillId="30" borderId="0" xfId="0" applyFont="1" applyFill="1" applyAlignment="1">
      <alignment vertical="center"/>
    </xf>
    <xf numFmtId="0" fontId="5" fillId="30" borderId="0" xfId="0" applyFont="1" applyFill="1" applyAlignment="1">
      <alignment vertical="center"/>
    </xf>
    <xf numFmtId="0" fontId="19" fillId="30" borderId="0" xfId="0" applyFont="1" applyFill="1" applyAlignment="1">
      <alignment vertical="center"/>
    </xf>
    <xf numFmtId="0" fontId="20" fillId="30" borderId="0" xfId="0" applyFont="1" applyFill="1" applyAlignment="1">
      <alignment vertical="center"/>
    </xf>
    <xf numFmtId="0" fontId="11" fillId="30" borderId="0" xfId="0" applyFont="1" applyFill="1" applyAlignment="1">
      <alignment vertical="center"/>
    </xf>
    <xf numFmtId="0" fontId="6" fillId="30" borderId="0" xfId="0" applyFont="1" applyFill="1" applyAlignment="1">
      <alignment vertical="center"/>
    </xf>
    <xf numFmtId="0" fontId="49" fillId="0" borderId="0" xfId="0" applyFont="1" applyAlignment="1">
      <alignment vertical="top"/>
    </xf>
    <xf numFmtId="0" fontId="50" fillId="0" borderId="0" xfId="0" applyFont="1" applyAlignment="1">
      <alignment vertical="top"/>
    </xf>
    <xf numFmtId="0" fontId="51" fillId="0" borderId="0" xfId="0" applyFont="1" applyBorder="1" applyAlignment="1">
      <alignment vertical="top"/>
    </xf>
    <xf numFmtId="0" fontId="51" fillId="0" borderId="0" xfId="0" applyFont="1" applyFill="1" applyAlignment="1">
      <alignment vertical="top"/>
    </xf>
    <xf numFmtId="0" fontId="51" fillId="0" borderId="0" xfId="0" applyFont="1" applyAlignment="1">
      <alignment vertical="top"/>
    </xf>
    <xf numFmtId="0" fontId="49" fillId="24" borderId="52" xfId="0" applyFont="1" applyFill="1" applyBorder="1" applyAlignment="1">
      <alignment vertical="top"/>
    </xf>
    <xf numFmtId="2" fontId="53" fillId="24" borderId="14" xfId="0" applyNumberFormat="1" applyFont="1" applyFill="1" applyBorder="1" applyAlignment="1">
      <alignment vertical="top" wrapText="1"/>
    </xf>
    <xf numFmtId="4" fontId="53" fillId="24" borderId="14" xfId="0" applyNumberFormat="1" applyFont="1" applyFill="1" applyBorder="1" applyAlignment="1">
      <alignment vertical="top" wrapText="1"/>
    </xf>
    <xf numFmtId="0" fontId="54" fillId="0" borderId="0" xfId="0" applyFont="1" applyAlignment="1">
      <alignment vertical="top"/>
    </xf>
    <xf numFmtId="4" fontId="54" fillId="0" borderId="0" xfId="0" applyNumberFormat="1" applyFont="1" applyAlignment="1">
      <alignment vertical="top"/>
    </xf>
    <xf numFmtId="0" fontId="55" fillId="0" borderId="45" xfId="0" applyFont="1" applyFill="1" applyBorder="1" applyAlignment="1">
      <alignment vertical="top"/>
    </xf>
    <xf numFmtId="2" fontId="56" fillId="26" borderId="14" xfId="0" applyNumberFormat="1" applyFont="1" applyFill="1" applyBorder="1" applyAlignment="1">
      <alignment vertical="top" wrapText="1"/>
    </xf>
    <xf numFmtId="4" fontId="56" fillId="26" borderId="14" xfId="0" applyNumberFormat="1" applyFont="1" applyFill="1" applyBorder="1" applyAlignment="1">
      <alignment vertical="top" wrapText="1"/>
    </xf>
    <xf numFmtId="0" fontId="55" fillId="0" borderId="0" xfId="0" applyFont="1" applyAlignment="1">
      <alignment vertical="top"/>
    </xf>
    <xf numFmtId="4" fontId="55" fillId="0" borderId="0" xfId="0" applyNumberFormat="1" applyFont="1" applyAlignment="1">
      <alignment vertical="top"/>
    </xf>
    <xf numFmtId="0" fontId="57" fillId="0" borderId="45" xfId="0" applyFont="1" applyFill="1" applyBorder="1" applyAlignment="1">
      <alignment vertical="top"/>
    </xf>
    <xf numFmtId="0" fontId="57" fillId="0" borderId="0" xfId="0" applyFont="1" applyAlignment="1">
      <alignment vertical="top"/>
    </xf>
    <xf numFmtId="4" fontId="57" fillId="0" borderId="0" xfId="0" applyNumberFormat="1" applyFont="1" applyAlignment="1">
      <alignment vertical="top"/>
    </xf>
    <xf numFmtId="0" fontId="50" fillId="0" borderId="45" xfId="0" applyFont="1" applyFill="1" applyBorder="1" applyAlignment="1">
      <alignment vertical="top"/>
    </xf>
    <xf numFmtId="2" fontId="58" fillId="0" borderId="85" xfId="0" applyNumberFormat="1" applyFont="1" applyFill="1" applyBorder="1" applyAlignment="1">
      <alignment vertical="top" wrapText="1"/>
    </xf>
    <xf numFmtId="4" fontId="58" fillId="0" borderId="115" xfId="0" applyNumberFormat="1" applyFont="1" applyFill="1" applyBorder="1" applyAlignment="1">
      <alignment vertical="top" wrapText="1"/>
    </xf>
    <xf numFmtId="4" fontId="59" fillId="0" borderId="0" xfId="0" applyNumberFormat="1" applyFont="1" applyAlignment="1">
      <alignment vertical="top"/>
    </xf>
    <xf numFmtId="4" fontId="51" fillId="0" borderId="0" xfId="0" applyNumberFormat="1" applyFont="1" applyAlignment="1">
      <alignment vertical="top"/>
    </xf>
    <xf numFmtId="2" fontId="60" fillId="27" borderId="85" xfId="0" applyNumberFormat="1" applyFont="1" applyFill="1" applyBorder="1" applyAlignment="1">
      <alignment vertical="top" wrapText="1"/>
    </xf>
    <xf numFmtId="4" fontId="52" fillId="27" borderId="115" xfId="0" applyNumberFormat="1" applyFont="1" applyFill="1" applyBorder="1" applyAlignment="1">
      <alignment vertical="top" wrapText="1"/>
    </xf>
    <xf numFmtId="2" fontId="52" fillId="0" borderId="85" xfId="0" applyNumberFormat="1" applyFont="1" applyFill="1" applyBorder="1" applyAlignment="1">
      <alignment vertical="top" wrapText="1"/>
    </xf>
    <xf numFmtId="2" fontId="52" fillId="0" borderId="30" xfId="0" applyNumberFormat="1" applyFont="1" applyFill="1" applyBorder="1" applyAlignment="1">
      <alignment vertical="top" wrapText="1"/>
    </xf>
    <xf numFmtId="4" fontId="58" fillId="0" borderId="0" xfId="0" applyNumberFormat="1" applyFont="1" applyFill="1" applyBorder="1" applyAlignment="1">
      <alignment vertical="top" wrapText="1"/>
    </xf>
    <xf numFmtId="0" fontId="49" fillId="25" borderId="48" xfId="0" applyFont="1" applyFill="1" applyBorder="1" applyAlignment="1">
      <alignment vertical="top"/>
    </xf>
    <xf numFmtId="2" fontId="53" fillId="25" borderId="30" xfId="0" applyNumberFormat="1" applyFont="1" applyFill="1" applyBorder="1" applyAlignment="1">
      <alignment vertical="top" wrapText="1"/>
    </xf>
    <xf numFmtId="4" fontId="53" fillId="25" borderId="14" xfId="0" applyNumberFormat="1" applyFont="1" applyFill="1" applyBorder="1" applyAlignment="1">
      <alignment vertical="top" wrapText="1"/>
    </xf>
    <xf numFmtId="2" fontId="56" fillId="28" borderId="86" xfId="0" applyNumberFormat="1" applyFont="1" applyFill="1" applyBorder="1" applyAlignment="1">
      <alignment vertical="top" wrapText="1"/>
    </xf>
    <xf numFmtId="4" fontId="56" fillId="28" borderId="83" xfId="0" applyNumberFormat="1" applyFont="1" applyFill="1" applyBorder="1" applyAlignment="1">
      <alignment vertical="top" wrapText="1"/>
    </xf>
    <xf numFmtId="0" fontId="61" fillId="0" borderId="0" xfId="0" applyFont="1" applyAlignment="1">
      <alignment vertical="top"/>
    </xf>
    <xf numFmtId="4" fontId="61" fillId="0" borderId="0" xfId="0" applyNumberFormat="1" applyFont="1" applyAlignment="1">
      <alignment vertical="top"/>
    </xf>
    <xf numFmtId="2" fontId="56" fillId="28" borderId="85" xfId="0" applyNumberFormat="1" applyFont="1" applyFill="1" applyBorder="1" applyAlignment="1">
      <alignment vertical="top" wrapText="1"/>
    </xf>
    <xf numFmtId="4" fontId="56" fillId="28" borderId="85" xfId="0" applyNumberFormat="1" applyFont="1" applyFill="1" applyBorder="1" applyAlignment="1">
      <alignment vertical="top" wrapText="1"/>
    </xf>
    <xf numFmtId="4" fontId="60" fillId="27" borderId="85" xfId="0" applyNumberFormat="1" applyFont="1" applyFill="1" applyBorder="1" applyAlignment="1">
      <alignment vertical="top" wrapText="1"/>
    </xf>
    <xf numFmtId="4" fontId="58" fillId="0" borderId="85" xfId="0" applyNumberFormat="1" applyFont="1" applyFill="1" applyBorder="1" applyAlignment="1">
      <alignment vertical="top" wrapText="1"/>
    </xf>
    <xf numFmtId="4" fontId="58" fillId="31" borderId="85" xfId="0" applyNumberFormat="1" applyFont="1" applyFill="1" applyBorder="1" applyAlignment="1">
      <alignment vertical="top" wrapText="1"/>
    </xf>
    <xf numFmtId="0" fontId="62" fillId="0" borderId="45" xfId="0" applyFont="1" applyFill="1" applyBorder="1" applyAlignment="1">
      <alignment vertical="top"/>
    </xf>
    <xf numFmtId="0" fontId="62" fillId="0" borderId="0" xfId="0" applyFont="1" applyAlignment="1">
      <alignment vertical="top"/>
    </xf>
    <xf numFmtId="4" fontId="62" fillId="0" borderId="0" xfId="0" applyNumberFormat="1" applyFont="1" applyAlignment="1">
      <alignment vertical="top"/>
    </xf>
    <xf numFmtId="4" fontId="49" fillId="0" borderId="0" xfId="0" applyNumberFormat="1" applyFont="1" applyAlignment="1">
      <alignment vertical="top"/>
    </xf>
    <xf numFmtId="2" fontId="56" fillId="26" borderId="27" xfId="0" applyNumberFormat="1" applyFont="1" applyFill="1" applyBorder="1" applyAlignment="1">
      <alignment vertical="top" wrapText="1"/>
    </xf>
    <xf numFmtId="4" fontId="56" fillId="26" borderId="29" xfId="0" applyNumberFormat="1" applyFont="1" applyFill="1" applyBorder="1" applyAlignment="1">
      <alignment vertical="top" wrapText="1"/>
    </xf>
    <xf numFmtId="2" fontId="56" fillId="26" borderId="85" xfId="0" applyNumberFormat="1" applyFont="1" applyFill="1" applyBorder="1" applyAlignment="1">
      <alignment vertical="top" wrapText="1"/>
    </xf>
    <xf numFmtId="4" fontId="56" fillId="26" borderId="85" xfId="0" applyNumberFormat="1" applyFont="1" applyFill="1" applyBorder="1" applyAlignment="1">
      <alignment vertical="top" wrapText="1"/>
    </xf>
    <xf numFmtId="2" fontId="52" fillId="0" borderId="85" xfId="0" applyNumberFormat="1" applyFont="1" applyBorder="1" applyAlignment="1">
      <alignment vertical="top" wrapText="1"/>
    </xf>
    <xf numFmtId="0" fontId="50" fillId="0" borderId="0" xfId="0" applyFont="1" applyFill="1" applyAlignment="1">
      <alignment vertical="top"/>
    </xf>
    <xf numFmtId="0" fontId="49" fillId="25" borderId="52" xfId="0" applyFont="1" applyFill="1" applyBorder="1" applyAlignment="1">
      <alignment vertical="top"/>
    </xf>
    <xf numFmtId="2" fontId="53" fillId="25" borderId="14" xfId="0" applyNumberFormat="1" applyFont="1" applyFill="1" applyBorder="1" applyAlignment="1">
      <alignment vertical="top" wrapText="1"/>
    </xf>
    <xf numFmtId="0" fontId="54" fillId="0" borderId="45" xfId="0" applyFont="1" applyFill="1" applyBorder="1" applyAlignment="1">
      <alignment vertical="top"/>
    </xf>
    <xf numFmtId="2" fontId="56" fillId="28" borderId="14" xfId="0" applyNumberFormat="1" applyFont="1" applyFill="1" applyBorder="1" applyAlignment="1">
      <alignment vertical="top" wrapText="1"/>
    </xf>
    <xf numFmtId="4" fontId="56" fillId="28" borderId="14" xfId="0" applyNumberFormat="1" applyFont="1" applyFill="1" applyBorder="1" applyAlignment="1">
      <alignment vertical="top" wrapText="1"/>
    </xf>
    <xf numFmtId="0" fontId="63" fillId="0" borderId="0" xfId="0" applyFont="1" applyAlignment="1">
      <alignment vertical="top"/>
    </xf>
    <xf numFmtId="2" fontId="60" fillId="0" borderId="85" xfId="0" applyNumberFormat="1" applyFont="1" applyFill="1" applyBorder="1" applyAlignment="1">
      <alignment vertical="top" wrapText="1"/>
    </xf>
    <xf numFmtId="4" fontId="60" fillId="0" borderId="85" xfId="0" applyNumberFormat="1" applyFont="1" applyFill="1" applyBorder="1" applyAlignment="1">
      <alignment vertical="top" wrapText="1"/>
    </xf>
    <xf numFmtId="0" fontId="61" fillId="0" borderId="45" xfId="0" applyFont="1" applyFill="1" applyBorder="1" applyAlignment="1">
      <alignment vertical="top"/>
    </xf>
    <xf numFmtId="2" fontId="56" fillId="0" borderId="85" xfId="0" applyNumberFormat="1" applyFont="1" applyFill="1" applyBorder="1" applyAlignment="1">
      <alignment vertical="top" wrapText="1"/>
    </xf>
    <xf numFmtId="4" fontId="56" fillId="0" borderId="85" xfId="0" applyNumberFormat="1" applyFont="1" applyFill="1" applyBorder="1" applyAlignment="1">
      <alignment vertical="top" wrapText="1"/>
    </xf>
    <xf numFmtId="10" fontId="58" fillId="0" borderId="17" xfId="0" applyNumberFormat="1" applyFont="1" applyFill="1" applyBorder="1" applyAlignment="1">
      <alignment vertical="top" wrapText="1"/>
    </xf>
    <xf numFmtId="2" fontId="52" fillId="0" borderId="111" xfId="0" applyNumberFormat="1" applyFont="1" applyFill="1" applyBorder="1" applyAlignment="1">
      <alignment vertical="top" wrapText="1"/>
    </xf>
    <xf numFmtId="4" fontId="59" fillId="0" borderId="85" xfId="0" applyNumberFormat="1" applyFont="1" applyFill="1" applyBorder="1" applyAlignment="1">
      <alignment vertical="top" wrapText="1"/>
    </xf>
    <xf numFmtId="2" fontId="56" fillId="33" borderId="85" xfId="0" applyNumberFormat="1" applyFont="1" applyFill="1" applyBorder="1" applyAlignment="1">
      <alignment vertical="top" wrapText="1"/>
    </xf>
    <xf numFmtId="2" fontId="56" fillId="26" borderId="30" xfId="0" applyNumberFormat="1" applyFont="1" applyFill="1" applyBorder="1" applyAlignment="1">
      <alignment vertical="top" wrapText="1"/>
    </xf>
    <xf numFmtId="2" fontId="60" fillId="27" borderId="109" xfId="0" applyNumberFormat="1" applyFont="1" applyFill="1" applyBorder="1" applyAlignment="1">
      <alignment vertical="top" wrapText="1"/>
    </xf>
    <xf numFmtId="4" fontId="60" fillId="27" borderId="83" xfId="0" applyNumberFormat="1" applyFont="1" applyFill="1" applyBorder="1" applyAlignment="1">
      <alignment vertical="top" wrapText="1"/>
    </xf>
    <xf numFmtId="2" fontId="58" fillId="0" borderId="111" xfId="0" applyNumberFormat="1" applyFont="1" applyFill="1" applyBorder="1" applyAlignment="1">
      <alignment vertical="top" wrapText="1"/>
    </xf>
    <xf numFmtId="2" fontId="52" fillId="0" borderId="109" xfId="0" applyNumberFormat="1" applyFont="1" applyFill="1" applyBorder="1" applyAlignment="1">
      <alignment vertical="top" wrapText="1"/>
    </xf>
    <xf numFmtId="4" fontId="58" fillId="0" borderId="83" xfId="0" applyNumberFormat="1" applyFont="1" applyFill="1" applyBorder="1" applyAlignment="1">
      <alignment vertical="top" wrapText="1"/>
    </xf>
    <xf numFmtId="4" fontId="53" fillId="25" borderId="30" xfId="0" applyNumberFormat="1" applyFont="1" applyFill="1" applyBorder="1" applyAlignment="1">
      <alignment vertical="top" wrapText="1"/>
    </xf>
    <xf numFmtId="0" fontId="66" fillId="0" borderId="0" xfId="0" applyFont="1" applyAlignment="1">
      <alignment vertical="top"/>
    </xf>
    <xf numFmtId="0" fontId="55" fillId="0" borderId="110" xfId="0" applyFont="1" applyFill="1" applyBorder="1" applyAlignment="1">
      <alignment vertical="top"/>
    </xf>
    <xf numFmtId="4" fontId="56" fillId="26" borderId="83" xfId="0" applyNumberFormat="1" applyFont="1" applyFill="1" applyBorder="1" applyAlignment="1">
      <alignment vertical="top" wrapText="1"/>
    </xf>
    <xf numFmtId="4" fontId="58" fillId="0" borderId="85" xfId="0" applyNumberFormat="1" applyFont="1" applyBorder="1" applyAlignment="1">
      <alignment vertical="top" wrapText="1"/>
    </xf>
    <xf numFmtId="4" fontId="58" fillId="0" borderId="83" xfId="0" applyNumberFormat="1" applyFont="1" applyBorder="1" applyAlignment="1">
      <alignment vertical="top" wrapText="1"/>
    </xf>
    <xf numFmtId="2" fontId="60" fillId="27" borderId="83" xfId="0" applyNumberFormat="1" applyFont="1" applyFill="1" applyBorder="1" applyAlignment="1">
      <alignment vertical="top" wrapText="1"/>
    </xf>
    <xf numFmtId="0" fontId="62" fillId="0" borderId="0" xfId="0" applyFont="1" applyFill="1" applyAlignment="1">
      <alignment vertical="top"/>
    </xf>
    <xf numFmtId="2" fontId="60" fillId="0" borderId="83" xfId="0" applyNumberFormat="1" applyFont="1" applyFill="1" applyBorder="1" applyAlignment="1">
      <alignment vertical="top" wrapText="1"/>
    </xf>
    <xf numFmtId="2" fontId="56" fillId="28" borderId="30" xfId="0" applyNumberFormat="1" applyFont="1" applyFill="1" applyBorder="1" applyAlignment="1">
      <alignment vertical="top" wrapText="1"/>
    </xf>
    <xf numFmtId="4" fontId="56" fillId="28" borderId="30" xfId="0" applyNumberFormat="1" applyFont="1" applyFill="1" applyBorder="1" applyAlignment="1">
      <alignment vertical="top" wrapText="1"/>
    </xf>
    <xf numFmtId="2" fontId="53" fillId="24" borderId="30" xfId="0" applyNumberFormat="1" applyFont="1" applyFill="1" applyBorder="1" applyAlignment="1">
      <alignment vertical="top" wrapText="1"/>
    </xf>
    <xf numFmtId="0" fontId="67" fillId="0" borderId="0" xfId="0" applyFont="1" applyAlignment="1">
      <alignment vertical="top"/>
    </xf>
    <xf numFmtId="2" fontId="56" fillId="26" borderId="83" xfId="0" applyNumberFormat="1" applyFont="1" applyFill="1" applyBorder="1" applyAlignment="1">
      <alignment vertical="top" wrapText="1"/>
    </xf>
    <xf numFmtId="2" fontId="56" fillId="28" borderId="83" xfId="0" applyNumberFormat="1" applyFont="1" applyFill="1" applyBorder="1" applyAlignment="1">
      <alignment vertical="top" wrapText="1"/>
    </xf>
    <xf numFmtId="0" fontId="56" fillId="0" borderId="0" xfId="0" applyFont="1" applyAlignment="1">
      <alignment vertical="top"/>
    </xf>
    <xf numFmtId="0" fontId="56" fillId="0" borderId="45" xfId="0" applyFont="1" applyFill="1" applyBorder="1" applyAlignment="1">
      <alignment vertical="top"/>
    </xf>
    <xf numFmtId="0" fontId="68" fillId="0" borderId="0" xfId="0" applyFont="1" applyAlignment="1">
      <alignment vertical="top"/>
    </xf>
    <xf numFmtId="0" fontId="69" fillId="0" borderId="0" xfId="0" applyFont="1" applyAlignment="1">
      <alignment vertical="top"/>
    </xf>
    <xf numFmtId="0" fontId="69" fillId="0" borderId="45" xfId="0" applyFont="1" applyFill="1" applyBorder="1" applyAlignment="1">
      <alignment vertical="top"/>
    </xf>
    <xf numFmtId="2" fontId="58" fillId="0" borderId="109" xfId="0" applyNumberFormat="1" applyFont="1" applyFill="1" applyBorder="1" applyAlignment="1">
      <alignment vertical="top" wrapText="1"/>
    </xf>
    <xf numFmtId="0" fontId="50" fillId="31" borderId="0" xfId="0" applyFont="1" applyFill="1" applyAlignment="1">
      <alignment vertical="top"/>
    </xf>
    <xf numFmtId="2" fontId="52" fillId="0" borderId="84" xfId="0" applyNumberFormat="1" applyFont="1" applyFill="1" applyBorder="1" applyAlignment="1">
      <alignment vertical="top" wrapText="1"/>
    </xf>
    <xf numFmtId="0" fontId="53" fillId="0" borderId="67" xfId="0" applyFont="1" applyFill="1" applyBorder="1" applyAlignment="1">
      <alignment vertical="top"/>
    </xf>
    <xf numFmtId="2" fontId="53" fillId="29" borderId="14" xfId="0" applyNumberFormat="1" applyFont="1" applyFill="1" applyBorder="1" applyAlignment="1">
      <alignment vertical="top" wrapText="1"/>
    </xf>
    <xf numFmtId="4" fontId="53" fillId="29" borderId="14" xfId="0" applyNumberFormat="1" applyFont="1" applyFill="1" applyBorder="1" applyAlignment="1">
      <alignment vertical="top"/>
    </xf>
    <xf numFmtId="4" fontId="68" fillId="0" borderId="0" xfId="0" applyNumberFormat="1" applyFont="1" applyAlignment="1">
      <alignment vertical="top"/>
    </xf>
    <xf numFmtId="49" fontId="50" fillId="0" borderId="0" xfId="0" applyNumberFormat="1" applyFont="1" applyFill="1" applyAlignment="1">
      <alignment vertical="top"/>
    </xf>
    <xf numFmtId="2" fontId="50" fillId="0" borderId="0" xfId="0" applyNumberFormat="1" applyFont="1" applyAlignment="1">
      <alignment vertical="top" wrapText="1"/>
    </xf>
    <xf numFmtId="4" fontId="50" fillId="0" borderId="0" xfId="0" applyNumberFormat="1" applyFont="1" applyAlignment="1">
      <alignment vertical="top"/>
    </xf>
    <xf numFmtId="4" fontId="50" fillId="0" borderId="17" xfId="0" applyNumberFormat="1" applyFont="1" applyFill="1" applyBorder="1" applyAlignment="1">
      <alignment vertical="top"/>
    </xf>
    <xf numFmtId="10" fontId="50" fillId="0" borderId="17" xfId="0" applyNumberFormat="1" applyFont="1" applyBorder="1" applyAlignment="1">
      <alignment vertical="top"/>
    </xf>
    <xf numFmtId="2" fontId="50" fillId="0" borderId="0" xfId="0" applyNumberFormat="1" applyFont="1" applyFill="1" applyAlignment="1">
      <alignment vertical="top" wrapText="1"/>
    </xf>
    <xf numFmtId="4" fontId="50" fillId="0" borderId="0" xfId="0" applyNumberFormat="1" applyFont="1" applyFill="1" applyAlignment="1">
      <alignment vertical="top"/>
    </xf>
    <xf numFmtId="4" fontId="66" fillId="0" borderId="0" xfId="0" applyNumberFormat="1" applyFont="1" applyFill="1" applyAlignment="1">
      <alignment vertical="top"/>
    </xf>
    <xf numFmtId="4" fontId="70" fillId="0" borderId="0" xfId="0" applyNumberFormat="1" applyFont="1" applyFill="1" applyAlignment="1">
      <alignment vertical="top"/>
    </xf>
    <xf numFmtId="4" fontId="71" fillId="0" borderId="0" xfId="0" applyNumberFormat="1" applyFont="1" applyFill="1" applyAlignment="1">
      <alignment vertical="top"/>
    </xf>
    <xf numFmtId="4" fontId="56" fillId="28" borderId="114" xfId="0" applyNumberFormat="1" applyFont="1" applyFill="1" applyBorder="1" applyAlignment="1">
      <alignment vertical="top" wrapText="1"/>
    </xf>
    <xf numFmtId="4" fontId="60" fillId="27" borderId="114" xfId="0" applyNumberFormat="1" applyFont="1" applyFill="1" applyBorder="1" applyAlignment="1">
      <alignment vertical="top" wrapText="1"/>
    </xf>
    <xf numFmtId="4" fontId="58" fillId="0" borderId="124" xfId="0" applyNumberFormat="1" applyFont="1" applyFill="1" applyBorder="1" applyAlignment="1">
      <alignment vertical="top" wrapText="1"/>
    </xf>
    <xf numFmtId="4" fontId="60" fillId="27" borderId="115" xfId="0" applyNumberFormat="1" applyFont="1" applyFill="1" applyBorder="1" applyAlignment="1">
      <alignment vertical="top" wrapText="1"/>
    </xf>
    <xf numFmtId="4" fontId="56" fillId="28" borderId="115" xfId="0" applyNumberFormat="1" applyFont="1" applyFill="1" applyBorder="1" applyAlignment="1">
      <alignment vertical="top" wrapText="1"/>
    </xf>
    <xf numFmtId="4" fontId="60" fillId="0" borderId="115" xfId="0" applyNumberFormat="1" applyFont="1" applyFill="1" applyBorder="1" applyAlignment="1">
      <alignment vertical="top" wrapText="1"/>
    </xf>
    <xf numFmtId="4" fontId="60" fillId="0" borderId="114" xfId="0" applyNumberFormat="1" applyFont="1" applyFill="1" applyBorder="1" applyAlignment="1">
      <alignment vertical="top" wrapText="1"/>
    </xf>
    <xf numFmtId="4" fontId="59" fillId="0" borderId="115" xfId="0" applyNumberFormat="1" applyFont="1" applyFill="1" applyBorder="1" applyAlignment="1">
      <alignment vertical="top" wrapText="1"/>
    </xf>
    <xf numFmtId="4" fontId="58" fillId="28" borderId="115" xfId="0" applyNumberFormat="1" applyFont="1" applyFill="1" applyBorder="1" applyAlignment="1">
      <alignment vertical="top" wrapText="1"/>
    </xf>
    <xf numFmtId="4" fontId="58" fillId="0" borderId="124" xfId="0" applyNumberFormat="1" applyFont="1" applyBorder="1" applyAlignment="1">
      <alignment vertical="top" wrapText="1"/>
    </xf>
    <xf numFmtId="2" fontId="60" fillId="31" borderId="18" xfId="0" applyNumberFormat="1" applyFont="1" applyFill="1" applyBorder="1" applyAlignment="1">
      <alignment vertical="top" wrapText="1"/>
    </xf>
    <xf numFmtId="2" fontId="58" fillId="0" borderId="18" xfId="0" applyNumberFormat="1" applyFont="1" applyFill="1" applyBorder="1" applyAlignment="1">
      <alignment vertical="top" wrapText="1"/>
    </xf>
    <xf numFmtId="2" fontId="52" fillId="0" borderId="18" xfId="0" applyNumberFormat="1" applyFont="1" applyFill="1" applyBorder="1" applyAlignment="1">
      <alignment vertical="top" wrapText="1"/>
    </xf>
    <xf numFmtId="2" fontId="60" fillId="27" borderId="18" xfId="0" applyNumberFormat="1" applyFont="1" applyFill="1" applyBorder="1" applyAlignment="1">
      <alignment vertical="top" wrapText="1"/>
    </xf>
    <xf numFmtId="2" fontId="65" fillId="0" borderId="18" xfId="0" applyNumberFormat="1" applyFont="1" applyFill="1" applyBorder="1" applyAlignment="1">
      <alignment vertical="top" wrapText="1"/>
    </xf>
    <xf numFmtId="2" fontId="56" fillId="32" borderId="18" xfId="0" applyNumberFormat="1" applyFont="1" applyFill="1" applyBorder="1" applyAlignment="1">
      <alignment vertical="top" wrapText="1"/>
    </xf>
    <xf numFmtId="4" fontId="53" fillId="24" borderId="53" xfId="0" applyNumberFormat="1" applyFont="1" applyFill="1" applyBorder="1" applyAlignment="1">
      <alignment vertical="top" wrapText="1"/>
    </xf>
    <xf numFmtId="4" fontId="56" fillId="26" borderId="53" xfId="0" applyNumberFormat="1" applyFont="1" applyFill="1" applyBorder="1" applyAlignment="1">
      <alignment vertical="top" wrapText="1"/>
    </xf>
    <xf numFmtId="4" fontId="53" fillId="25" borderId="53" xfId="0" applyNumberFormat="1" applyFont="1" applyFill="1" applyBorder="1" applyAlignment="1">
      <alignment vertical="top" wrapText="1"/>
    </xf>
    <xf numFmtId="4" fontId="58" fillId="31" borderId="115" xfId="0" applyNumberFormat="1" applyFont="1" applyFill="1" applyBorder="1" applyAlignment="1">
      <alignment vertical="top" wrapText="1"/>
    </xf>
    <xf numFmtId="4" fontId="56" fillId="26" borderId="0" xfId="0" applyNumberFormat="1" applyFont="1" applyFill="1" applyBorder="1" applyAlignment="1">
      <alignment vertical="top" wrapText="1"/>
    </xf>
    <xf numFmtId="4" fontId="56" fillId="26" borderId="115" xfId="0" applyNumberFormat="1" applyFont="1" applyFill="1" applyBorder="1" applyAlignment="1">
      <alignment vertical="top" wrapText="1"/>
    </xf>
    <xf numFmtId="4" fontId="56" fillId="28" borderId="53" xfId="0" applyNumberFormat="1" applyFont="1" applyFill="1" applyBorder="1" applyAlignment="1">
      <alignment vertical="top" wrapText="1"/>
    </xf>
    <xf numFmtId="4" fontId="56" fillId="0" borderId="115" xfId="0" applyNumberFormat="1" applyFont="1" applyFill="1" applyBorder="1" applyAlignment="1">
      <alignment vertical="top" wrapText="1"/>
    </xf>
    <xf numFmtId="4" fontId="58" fillId="33" borderId="115" xfId="0" applyNumberFormat="1" applyFont="1" applyFill="1" applyBorder="1" applyAlignment="1">
      <alignment vertical="top" wrapText="1"/>
    </xf>
    <xf numFmtId="4" fontId="58" fillId="0" borderId="114" xfId="0" applyNumberFormat="1" applyFont="1" applyFill="1" applyBorder="1" applyAlignment="1">
      <alignment vertical="top" wrapText="1"/>
    </xf>
    <xf numFmtId="4" fontId="53" fillId="25" borderId="131" xfId="0" applyNumberFormat="1" applyFont="1" applyFill="1" applyBorder="1" applyAlignment="1">
      <alignment vertical="top" wrapText="1"/>
    </xf>
    <xf numFmtId="4" fontId="56" fillId="26" borderId="114" xfId="0" applyNumberFormat="1" applyFont="1" applyFill="1" applyBorder="1" applyAlignment="1">
      <alignment vertical="top" wrapText="1"/>
    </xf>
    <xf numFmtId="4" fontId="58" fillId="0" borderId="115" xfId="0" applyNumberFormat="1" applyFont="1" applyBorder="1" applyAlignment="1">
      <alignment vertical="top" wrapText="1"/>
    </xf>
    <xf numFmtId="4" fontId="58" fillId="0" borderId="114" xfId="0" applyNumberFormat="1" applyFont="1" applyBorder="1" applyAlignment="1">
      <alignment vertical="top" wrapText="1"/>
    </xf>
    <xf numFmtId="4" fontId="58" fillId="32" borderId="115" xfId="0" applyNumberFormat="1" applyFont="1" applyFill="1" applyBorder="1" applyAlignment="1">
      <alignment vertical="top" wrapText="1"/>
    </xf>
    <xf numFmtId="4" fontId="56" fillId="28" borderId="131" xfId="0" applyNumberFormat="1" applyFont="1" applyFill="1" applyBorder="1" applyAlignment="1">
      <alignment vertical="top" wrapText="1"/>
    </xf>
    <xf numFmtId="4" fontId="63" fillId="32" borderId="115" xfId="0" applyNumberFormat="1" applyFont="1" applyFill="1" applyBorder="1" applyAlignment="1">
      <alignment vertical="top" wrapText="1"/>
    </xf>
    <xf numFmtId="4" fontId="58" fillId="0" borderId="130" xfId="0" applyNumberFormat="1" applyFont="1" applyFill="1" applyBorder="1" applyAlignment="1">
      <alignment vertical="top" wrapText="1"/>
    </xf>
    <xf numFmtId="4" fontId="53" fillId="29" borderId="53" xfId="0" applyNumberFormat="1" applyFont="1" applyFill="1" applyBorder="1" applyAlignment="1">
      <alignment vertical="top"/>
    </xf>
    <xf numFmtId="4" fontId="52" fillId="27" borderId="85" xfId="0" applyNumberFormat="1" applyFont="1" applyFill="1" applyBorder="1" applyAlignment="1">
      <alignment vertical="top" wrapText="1"/>
    </xf>
    <xf numFmtId="4" fontId="58" fillId="0" borderId="30" xfId="0" applyNumberFormat="1" applyFont="1" applyFill="1" applyBorder="1" applyAlignment="1">
      <alignment vertical="top" wrapText="1"/>
    </xf>
    <xf numFmtId="4" fontId="64" fillId="0" borderId="29" xfId="1" applyNumberFormat="1" applyFont="1" applyBorder="1" applyAlignment="1" applyProtection="1">
      <alignment vertical="top" shrinkToFit="1"/>
    </xf>
    <xf numFmtId="4" fontId="56" fillId="33" borderId="85" xfId="0" applyNumberFormat="1" applyFont="1" applyFill="1" applyBorder="1" applyAlignment="1">
      <alignment vertical="top" wrapText="1"/>
    </xf>
    <xf numFmtId="4" fontId="56" fillId="26" borderId="30" xfId="0" applyNumberFormat="1" applyFont="1" applyFill="1" applyBorder="1" applyAlignment="1">
      <alignment vertical="top" wrapText="1"/>
    </xf>
    <xf numFmtId="4" fontId="58" fillId="0" borderId="84" xfId="0" applyNumberFormat="1" applyFont="1" applyFill="1" applyBorder="1" applyAlignment="1">
      <alignment vertical="top" wrapText="1"/>
    </xf>
    <xf numFmtId="4" fontId="53" fillId="25" borderId="27" xfId="0" applyNumberFormat="1" applyFont="1" applyFill="1" applyBorder="1" applyAlignment="1">
      <alignment vertical="top" wrapText="1"/>
    </xf>
    <xf numFmtId="4" fontId="56" fillId="28" borderId="86" xfId="0" applyNumberFormat="1" applyFont="1" applyFill="1" applyBorder="1" applyAlignment="1">
      <alignment vertical="top" wrapText="1"/>
    </xf>
    <xf numFmtId="4" fontId="60" fillId="0" borderId="83" xfId="0" applyNumberFormat="1" applyFont="1" applyFill="1" applyBorder="1" applyAlignment="1">
      <alignment vertical="top" wrapText="1"/>
    </xf>
    <xf numFmtId="4" fontId="52" fillId="28" borderId="85" xfId="0" applyNumberFormat="1" applyFont="1" applyFill="1" applyBorder="1" applyAlignment="1">
      <alignment vertical="top" wrapText="1"/>
    </xf>
    <xf numFmtId="4" fontId="52" fillId="32" borderId="85" xfId="0" applyNumberFormat="1" applyFont="1" applyFill="1" applyBorder="1" applyAlignment="1">
      <alignment vertical="top" wrapText="1"/>
    </xf>
    <xf numFmtId="4" fontId="63" fillId="32" borderId="85" xfId="0" applyNumberFormat="1" applyFont="1" applyFill="1" applyBorder="1" applyAlignment="1">
      <alignment vertical="top" wrapText="1"/>
    </xf>
    <xf numFmtId="10" fontId="53" fillId="24" borderId="14" xfId="0" applyNumberFormat="1" applyFont="1" applyFill="1" applyBorder="1" applyAlignment="1">
      <alignment vertical="top" wrapText="1"/>
    </xf>
    <xf numFmtId="10" fontId="56" fillId="26" borderId="14" xfId="0" applyNumberFormat="1" applyFont="1" applyFill="1" applyBorder="1" applyAlignment="1">
      <alignment vertical="top" wrapText="1"/>
    </xf>
    <xf numFmtId="10" fontId="58" fillId="0" borderId="85" xfId="0" applyNumberFormat="1" applyFont="1" applyFill="1" applyBorder="1" applyAlignment="1">
      <alignment vertical="top" wrapText="1"/>
    </xf>
    <xf numFmtId="10" fontId="52" fillId="27" borderId="85" xfId="0" applyNumberFormat="1" applyFont="1" applyFill="1" applyBorder="1" applyAlignment="1">
      <alignment vertical="top" wrapText="1"/>
    </xf>
    <xf numFmtId="10" fontId="53" fillId="25" borderId="14" xfId="0" applyNumberFormat="1" applyFont="1" applyFill="1" applyBorder="1" applyAlignment="1">
      <alignment vertical="top" wrapText="1"/>
    </xf>
    <xf numFmtId="10" fontId="56" fillId="28" borderId="83" xfId="0" applyNumberFormat="1" applyFont="1" applyFill="1" applyBorder="1" applyAlignment="1">
      <alignment vertical="top" wrapText="1"/>
    </xf>
    <xf numFmtId="10" fontId="56" fillId="28" borderId="85" xfId="0" applyNumberFormat="1" applyFont="1" applyFill="1" applyBorder="1" applyAlignment="1">
      <alignment vertical="top" wrapText="1"/>
    </xf>
    <xf numFmtId="10" fontId="60" fillId="27" borderId="85" xfId="0" applyNumberFormat="1" applyFont="1" applyFill="1" applyBorder="1" applyAlignment="1">
      <alignment vertical="top" wrapText="1"/>
    </xf>
    <xf numFmtId="10" fontId="58" fillId="31" borderId="85" xfId="0" applyNumberFormat="1" applyFont="1" applyFill="1" applyBorder="1" applyAlignment="1">
      <alignment vertical="top" wrapText="1"/>
    </xf>
    <xf numFmtId="10" fontId="56" fillId="26" borderId="83" xfId="0" applyNumberFormat="1" applyFont="1" applyFill="1" applyBorder="1" applyAlignment="1">
      <alignment vertical="top" wrapText="1"/>
    </xf>
    <xf numFmtId="10" fontId="56" fillId="26" borderId="85" xfId="0" applyNumberFormat="1" applyFont="1" applyFill="1" applyBorder="1" applyAlignment="1">
      <alignment vertical="top" wrapText="1"/>
    </xf>
    <xf numFmtId="10" fontId="56" fillId="28" borderId="14" xfId="0" applyNumberFormat="1" applyFont="1" applyFill="1" applyBorder="1" applyAlignment="1">
      <alignment vertical="top" wrapText="1"/>
    </xf>
    <xf numFmtId="10" fontId="60" fillId="0" borderId="85" xfId="0" applyNumberFormat="1" applyFont="1" applyFill="1" applyBorder="1" applyAlignment="1">
      <alignment vertical="top" wrapText="1"/>
    </xf>
    <xf numFmtId="10" fontId="56" fillId="0" borderId="85" xfId="0" applyNumberFormat="1" applyFont="1" applyFill="1" applyBorder="1" applyAlignment="1">
      <alignment vertical="top" wrapText="1"/>
    </xf>
    <xf numFmtId="10" fontId="56" fillId="33" borderId="85" xfId="0" applyNumberFormat="1" applyFont="1" applyFill="1" applyBorder="1" applyAlignment="1">
      <alignment vertical="top" wrapText="1"/>
    </xf>
    <xf numFmtId="10" fontId="56" fillId="26" borderId="30" xfId="0" applyNumberFormat="1" applyFont="1" applyFill="1" applyBorder="1" applyAlignment="1">
      <alignment vertical="top" wrapText="1"/>
    </xf>
    <xf numFmtId="10" fontId="60" fillId="27" borderId="83" xfId="0" applyNumberFormat="1" applyFont="1" applyFill="1" applyBorder="1" applyAlignment="1">
      <alignment vertical="top" wrapText="1"/>
    </xf>
    <xf numFmtId="10" fontId="53" fillId="25" borderId="30" xfId="0" applyNumberFormat="1" applyFont="1" applyFill="1" applyBorder="1" applyAlignment="1">
      <alignment vertical="top" wrapText="1"/>
    </xf>
    <xf numFmtId="10" fontId="58" fillId="0" borderId="84" xfId="0" applyNumberFormat="1" applyFont="1" applyFill="1" applyBorder="1" applyAlignment="1">
      <alignment vertical="top" wrapText="1"/>
    </xf>
    <xf numFmtId="10" fontId="58" fillId="0" borderId="85" xfId="0" applyNumberFormat="1" applyFont="1" applyBorder="1" applyAlignment="1">
      <alignment vertical="top" wrapText="1"/>
    </xf>
    <xf numFmtId="10" fontId="53" fillId="25" borderId="27" xfId="0" applyNumberFormat="1" applyFont="1" applyFill="1" applyBorder="1" applyAlignment="1">
      <alignment vertical="top" wrapText="1"/>
    </xf>
    <xf numFmtId="10" fontId="56" fillId="28" borderId="86" xfId="0" applyNumberFormat="1" applyFont="1" applyFill="1" applyBorder="1" applyAlignment="1">
      <alignment vertical="top" wrapText="1"/>
    </xf>
    <xf numFmtId="10" fontId="52" fillId="28" borderId="85" xfId="0" applyNumberFormat="1" applyFont="1" applyFill="1" applyBorder="1" applyAlignment="1">
      <alignment vertical="top" wrapText="1"/>
    </xf>
    <xf numFmtId="10" fontId="56" fillId="28" borderId="30" xfId="0" applyNumberFormat="1" applyFont="1" applyFill="1" applyBorder="1" applyAlignment="1">
      <alignment vertical="top" wrapText="1"/>
    </xf>
    <xf numFmtId="10" fontId="53" fillId="29" borderId="14" xfId="0" applyNumberFormat="1" applyFont="1" applyFill="1" applyBorder="1" applyAlignment="1">
      <alignment vertical="top"/>
    </xf>
    <xf numFmtId="2" fontId="52" fillId="0" borderId="84" xfId="0" applyNumberFormat="1" applyFont="1" applyBorder="1" applyAlignment="1">
      <alignment vertical="top" wrapText="1"/>
    </xf>
    <xf numFmtId="2" fontId="56" fillId="32" borderId="85" xfId="0" applyNumberFormat="1" applyFont="1" applyFill="1" applyBorder="1" applyAlignment="1">
      <alignment vertical="top" wrapText="1"/>
    </xf>
    <xf numFmtId="2" fontId="52" fillId="0" borderId="24" xfId="0" applyNumberFormat="1" applyFont="1" applyFill="1" applyBorder="1" applyAlignment="1">
      <alignment vertical="top" wrapText="1"/>
    </xf>
    <xf numFmtId="2" fontId="65" fillId="0" borderId="84" xfId="0" applyNumberFormat="1" applyFont="1" applyFill="1" applyBorder="1" applyAlignment="1">
      <alignment vertical="top" wrapText="1"/>
    </xf>
    <xf numFmtId="2" fontId="65" fillId="0" borderId="85" xfId="0" applyNumberFormat="1" applyFont="1" applyFill="1" applyBorder="1" applyAlignment="1">
      <alignment vertical="top" wrapText="1"/>
    </xf>
    <xf numFmtId="2" fontId="56" fillId="28" borderId="87" xfId="0" applyNumberFormat="1" applyFont="1" applyFill="1" applyBorder="1" applyAlignment="1">
      <alignment vertical="top" wrapText="1"/>
    </xf>
    <xf numFmtId="49" fontId="9" fillId="0" borderId="23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center" vertical="center"/>
    </xf>
    <xf numFmtId="49" fontId="9" fillId="0" borderId="34" xfId="0" applyNumberFormat="1" applyFont="1" applyFill="1" applyBorder="1" applyAlignment="1">
      <alignment horizontal="center" vertical="center"/>
    </xf>
    <xf numFmtId="49" fontId="9" fillId="0" borderId="96" xfId="0" applyNumberFormat="1" applyFont="1" applyFill="1" applyBorder="1" applyAlignment="1">
      <alignment horizontal="center" vertical="center"/>
    </xf>
    <xf numFmtId="49" fontId="9" fillId="0" borderId="94" xfId="0" applyNumberFormat="1" applyFont="1" applyFill="1" applyBorder="1" applyAlignment="1">
      <alignment horizontal="center" vertical="center"/>
    </xf>
    <xf numFmtId="49" fontId="9" fillId="0" borderId="95" xfId="0" applyNumberFormat="1" applyFont="1" applyFill="1" applyBorder="1" applyAlignment="1">
      <alignment horizontal="center" vertical="center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89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9" fillId="0" borderId="43" xfId="0" applyNumberFormat="1" applyFont="1" applyFill="1" applyBorder="1" applyAlignment="1">
      <alignment horizontal="center" vertical="center"/>
    </xf>
    <xf numFmtId="49" fontId="9" fillId="0" borderId="36" xfId="0" applyNumberFormat="1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0" fillId="0" borderId="52" xfId="0" applyNumberFormat="1" applyFont="1" applyFill="1" applyBorder="1" applyAlignment="1">
      <alignment horizontal="center" vertical="center" wrapText="1"/>
    </xf>
    <xf numFmtId="49" fontId="0" fillId="0" borderId="53" xfId="0" applyNumberFormat="1" applyFont="1" applyFill="1" applyBorder="1" applyAlignment="1">
      <alignment horizontal="center" vertical="center" wrapText="1"/>
    </xf>
    <xf numFmtId="49" fontId="0" fillId="0" borderId="108" xfId="0" applyNumberFormat="1" applyFont="1" applyFill="1" applyBorder="1" applyAlignment="1">
      <alignment horizontal="center" vertical="center" wrapText="1"/>
    </xf>
    <xf numFmtId="2" fontId="2" fillId="0" borderId="66" xfId="0" applyNumberFormat="1" applyFont="1" applyFill="1" applyBorder="1" applyAlignment="1">
      <alignment horizontal="center" vertical="center" wrapText="1"/>
    </xf>
    <xf numFmtId="2" fontId="2" fillId="0" borderId="67" xfId="0" applyNumberFormat="1" applyFont="1" applyFill="1" applyBorder="1" applyAlignment="1">
      <alignment horizontal="center" vertical="center" wrapText="1"/>
    </xf>
    <xf numFmtId="4" fontId="3" fillId="0" borderId="101" xfId="0" applyNumberFormat="1" applyFont="1" applyBorder="1" applyAlignment="1">
      <alignment horizontal="center" vertical="center" wrapText="1"/>
    </xf>
    <xf numFmtId="4" fontId="3" fillId="0" borderId="10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0" fontId="3" fillId="0" borderId="104" xfId="0" applyNumberFormat="1" applyFont="1" applyBorder="1" applyAlignment="1">
      <alignment horizontal="center" vertical="center" wrapText="1"/>
    </xf>
    <xf numFmtId="10" fontId="3" fillId="0" borderId="105" xfId="0" applyNumberFormat="1" applyFont="1" applyBorder="1" applyAlignment="1">
      <alignment horizontal="center" vertical="center" wrapText="1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9" fontId="9" fillId="0" borderId="125" xfId="0" applyNumberFormat="1" applyFont="1" applyFill="1" applyBorder="1" applyAlignment="1">
      <alignment horizontal="center" vertical="center"/>
    </xf>
    <xf numFmtId="49" fontId="9" fillId="0" borderId="72" xfId="0" applyNumberFormat="1" applyFont="1" applyFill="1" applyBorder="1" applyAlignment="1">
      <alignment horizontal="center" vertical="center"/>
    </xf>
    <xf numFmtId="49" fontId="9" fillId="0" borderId="120" xfId="0" applyNumberFormat="1" applyFont="1" applyFill="1" applyBorder="1" applyAlignment="1">
      <alignment horizontal="center" vertical="center"/>
    </xf>
    <xf numFmtId="49" fontId="9" fillId="0" borderId="119" xfId="0" applyNumberFormat="1" applyFont="1" applyFill="1" applyBorder="1" applyAlignment="1">
      <alignment horizontal="center" vertical="center"/>
    </xf>
    <xf numFmtId="49" fontId="9" fillId="0" borderId="123" xfId="0" applyNumberFormat="1" applyFont="1" applyFill="1" applyBorder="1" applyAlignment="1">
      <alignment horizontal="center" vertical="center"/>
    </xf>
    <xf numFmtId="49" fontId="9" fillId="0" borderId="121" xfId="0" applyNumberFormat="1" applyFont="1" applyFill="1" applyBorder="1" applyAlignment="1">
      <alignment horizontal="center" vertical="center"/>
    </xf>
    <xf numFmtId="49" fontId="9" fillId="0" borderId="122" xfId="0" applyNumberFormat="1" applyFont="1" applyFill="1" applyBorder="1" applyAlignment="1">
      <alignment horizontal="center" vertical="center"/>
    </xf>
    <xf numFmtId="49" fontId="9" fillId="0" borderId="127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49" fillId="0" borderId="0" xfId="0" applyNumberFormat="1" applyFont="1" applyFill="1" applyAlignment="1">
      <alignment vertical="top" wrapText="1"/>
    </xf>
    <xf numFmtId="0" fontId="49" fillId="0" borderId="0" xfId="0" applyFont="1" applyBorder="1" applyAlignment="1">
      <alignment horizontal="center" vertical="top"/>
    </xf>
    <xf numFmtId="0" fontId="50" fillId="0" borderId="0" xfId="0" applyFont="1" applyAlignment="1">
      <alignment vertical="center"/>
    </xf>
    <xf numFmtId="0" fontId="72" fillId="0" borderId="1" xfId="0" applyFont="1" applyFill="1" applyBorder="1" applyAlignment="1">
      <alignment horizontal="center" vertical="center" wrapText="1"/>
    </xf>
    <xf numFmtId="2" fontId="72" fillId="0" borderId="27" xfId="0" applyNumberFormat="1" applyFont="1" applyFill="1" applyBorder="1" applyAlignment="1">
      <alignment horizontal="center" vertical="center" wrapText="1"/>
    </xf>
    <xf numFmtId="4" fontId="73" fillId="0" borderId="129" xfId="0" applyNumberFormat="1" applyFont="1" applyBorder="1" applyAlignment="1">
      <alignment horizontal="center" vertical="center" wrapText="1"/>
    </xf>
    <xf numFmtId="4" fontId="73" fillId="0" borderId="86" xfId="0" applyNumberFormat="1" applyFont="1" applyBorder="1" applyAlignment="1">
      <alignment horizontal="center" vertical="center" wrapText="1"/>
    </xf>
    <xf numFmtId="4" fontId="73" fillId="0" borderId="86" xfId="0" applyNumberFormat="1" applyFont="1" applyFill="1" applyBorder="1" applyAlignment="1">
      <alignment horizontal="center" vertical="center" wrapText="1"/>
    </xf>
    <xf numFmtId="10" fontId="73" fillId="0" borderId="86" xfId="0" applyNumberFormat="1" applyFont="1" applyBorder="1" applyAlignment="1">
      <alignment horizontal="center" vertical="center" wrapText="1"/>
    </xf>
    <xf numFmtId="0" fontId="72" fillId="0" borderId="5" xfId="0" applyFont="1" applyFill="1" applyBorder="1" applyAlignment="1">
      <alignment horizontal="center" vertical="center" wrapText="1"/>
    </xf>
    <xf numFmtId="2" fontId="72" fillId="0" borderId="30" xfId="0" applyNumberFormat="1" applyFont="1" applyFill="1" applyBorder="1" applyAlignment="1">
      <alignment horizontal="center" vertical="center" wrapText="1"/>
    </xf>
    <xf numFmtId="4" fontId="73" fillId="0" borderId="130" xfId="0" applyNumberFormat="1" applyFont="1" applyBorder="1" applyAlignment="1">
      <alignment horizontal="center" vertical="center" wrapText="1"/>
    </xf>
    <xf numFmtId="4" fontId="73" fillId="0" borderId="87" xfId="0" applyNumberFormat="1" applyFont="1" applyBorder="1" applyAlignment="1">
      <alignment horizontal="center" vertical="center" wrapText="1"/>
    </xf>
    <xf numFmtId="4" fontId="73" fillId="0" borderId="87" xfId="0" applyNumberFormat="1" applyFont="1" applyFill="1" applyBorder="1" applyAlignment="1">
      <alignment horizontal="center" vertical="center" wrapText="1"/>
    </xf>
    <xf numFmtId="10" fontId="73" fillId="0" borderId="87" xfId="0" applyNumberFormat="1" applyFont="1" applyBorder="1" applyAlignment="1">
      <alignment horizontal="center" vertical="center" wrapText="1"/>
    </xf>
    <xf numFmtId="10" fontId="52" fillId="0" borderId="0" xfId="0" applyNumberFormat="1" applyFont="1" applyAlignment="1">
      <alignment horizontal="center" vertical="center" wrapText="1"/>
    </xf>
  </cellXfs>
  <cellStyles count="124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br 2" xfId="28"/>
    <cellStyle name="Calculation" xfId="29"/>
    <cellStyle name="Check Cell" xfId="30"/>
    <cellStyle name="col" xfId="31"/>
    <cellStyle name="co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te" xfId="42"/>
    <cellStyle name="Output" xfId="43"/>
    <cellStyle name="style0" xfId="44"/>
    <cellStyle name="style0 2" xfId="45"/>
    <cellStyle name="td" xfId="46"/>
    <cellStyle name="td 2" xfId="47"/>
    <cellStyle name="Title" xfId="48"/>
    <cellStyle name="Total" xfId="49"/>
    <cellStyle name="tr" xfId="50"/>
    <cellStyle name="tr 2" xfId="51"/>
    <cellStyle name="Warning Text" xfId="52"/>
    <cellStyle name="xl21" xfId="53"/>
    <cellStyle name="xl21 2" xfId="54"/>
    <cellStyle name="xl22" xfId="55"/>
    <cellStyle name="xl22 2" xfId="56"/>
    <cellStyle name="xl23" xfId="57"/>
    <cellStyle name="xl23 2" xfId="58"/>
    <cellStyle name="xl24" xfId="59"/>
    <cellStyle name="xl24 2" xfId="60"/>
    <cellStyle name="xl25" xfId="61"/>
    <cellStyle name="xl25 2" xfId="62"/>
    <cellStyle name="xl26" xfId="63"/>
    <cellStyle name="xl26 2" xfId="64"/>
    <cellStyle name="xl27" xfId="65"/>
    <cellStyle name="xl27 2" xfId="66"/>
    <cellStyle name="xl28" xfId="67"/>
    <cellStyle name="xl28 2" xfId="68"/>
    <cellStyle name="xl29" xfId="69"/>
    <cellStyle name="xl29 2" xfId="70"/>
    <cellStyle name="xl30" xfId="71"/>
    <cellStyle name="xl30 2" xfId="72"/>
    <cellStyle name="xl31" xfId="73"/>
    <cellStyle name="xl31 2" xfId="74"/>
    <cellStyle name="xl32" xfId="75"/>
    <cellStyle name="xl32 2" xfId="76"/>
    <cellStyle name="xl33" xfId="77"/>
    <cellStyle name="xl33 2" xfId="78"/>
    <cellStyle name="xl34" xfId="79"/>
    <cellStyle name="xl34 2" xfId="80"/>
    <cellStyle name="xl35" xfId="81"/>
    <cellStyle name="xl35 2" xfId="82"/>
    <cellStyle name="xl36" xfId="83"/>
    <cellStyle name="xl36 2" xfId="84"/>
    <cellStyle name="xl37" xfId="85"/>
    <cellStyle name="xl37 2" xfId="86"/>
    <cellStyle name="xl38" xfId="1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  <cellStyle name="Обычный 4" xfId="123"/>
  </cellStyles>
  <dxfs count="0"/>
  <tableStyles count="0" defaultTableStyle="TableStyleMedium2" defaultPivotStyle="PivotStyleLight16"/>
  <colors>
    <mruColors>
      <color rgb="FFB2B2B2"/>
      <color rgb="FFCCFFFF"/>
      <color rgb="FF00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M619"/>
  <sheetViews>
    <sheetView zoomScaleNormal="100" workbookViewId="0">
      <pane ySplit="5" topLeftCell="A23" activePane="bottomLeft" state="frozen"/>
      <selection pane="bottomLeft" activeCell="H122" sqref="H54:H122"/>
    </sheetView>
  </sheetViews>
  <sheetFormatPr defaultRowHeight="15" x14ac:dyDescent="0.25"/>
  <cols>
    <col min="1" max="1" width="5.140625" style="16" customWidth="1"/>
    <col min="2" max="2" width="5.7109375" style="17" hidden="1" customWidth="1"/>
    <col min="3" max="3" width="6.7109375" style="17" hidden="1" customWidth="1"/>
    <col min="4" max="4" width="12.5703125" style="17" hidden="1" customWidth="1"/>
    <col min="5" max="5" width="5.7109375" style="17" hidden="1" customWidth="1"/>
    <col min="6" max="6" width="74.85546875" style="18" customWidth="1"/>
    <col min="7" max="7" width="19.42578125" style="337" hidden="1" customWidth="1"/>
    <col min="8" max="8" width="18.7109375" style="337" customWidth="1"/>
    <col min="9" max="9" width="18.28515625" style="337" customWidth="1"/>
    <col min="10" max="10" width="14.85546875" style="337" customWidth="1"/>
    <col min="11" max="11" width="18.42578125" style="338" hidden="1" customWidth="1"/>
    <col min="12" max="12" width="19.85546875" style="338" hidden="1" customWidth="1"/>
    <col min="13" max="16384" width="9.140625" style="338"/>
  </cols>
  <sheetData>
    <row r="1" spans="1:13" s="316" customFormat="1" ht="24" customHeight="1" x14ac:dyDescent="0.25">
      <c r="A1" s="676" t="s">
        <v>275</v>
      </c>
      <c r="B1" s="676"/>
      <c r="C1" s="676"/>
      <c r="D1" s="676"/>
      <c r="E1" s="676"/>
      <c r="F1" s="676"/>
      <c r="G1" s="676"/>
      <c r="H1" s="676"/>
      <c r="I1" s="676"/>
      <c r="J1" s="676"/>
    </row>
    <row r="2" spans="1:13" s="316" customFormat="1" ht="13.5" customHeight="1" x14ac:dyDescent="0.25">
      <c r="A2" s="704"/>
      <c r="B2" s="704"/>
      <c r="C2" s="704"/>
      <c r="D2" s="704"/>
      <c r="E2" s="704"/>
      <c r="F2" s="704"/>
      <c r="G2" s="704"/>
      <c r="H2" s="704"/>
      <c r="I2" s="704"/>
      <c r="J2" s="704"/>
    </row>
    <row r="3" spans="1:13" s="316" customFormat="1" ht="15" customHeight="1" thickBot="1" x14ac:dyDescent="0.3">
      <c r="A3" s="317"/>
      <c r="B3" s="1"/>
      <c r="C3" s="2"/>
      <c r="D3" s="1"/>
      <c r="E3" s="1"/>
      <c r="F3" s="1"/>
      <c r="G3" s="1"/>
      <c r="H3" s="1"/>
      <c r="I3" s="1"/>
      <c r="J3" s="210" t="s">
        <v>0</v>
      </c>
    </row>
    <row r="4" spans="1:13" s="316" customFormat="1" ht="27.75" customHeight="1" thickBot="1" x14ac:dyDescent="0.3">
      <c r="A4" s="677" t="s">
        <v>1</v>
      </c>
      <c r="B4" s="679" t="s">
        <v>2</v>
      </c>
      <c r="C4" s="680"/>
      <c r="D4" s="680"/>
      <c r="E4" s="681"/>
      <c r="F4" s="682" t="s">
        <v>276</v>
      </c>
      <c r="G4" s="684" t="s">
        <v>274</v>
      </c>
      <c r="H4" s="686" t="s">
        <v>273</v>
      </c>
      <c r="I4" s="688" t="s">
        <v>537</v>
      </c>
      <c r="J4" s="690" t="s">
        <v>272</v>
      </c>
    </row>
    <row r="5" spans="1:13" s="318" customFormat="1" ht="24.75" customHeight="1" thickBot="1" x14ac:dyDescent="0.3">
      <c r="A5" s="678"/>
      <c r="B5" s="136" t="s">
        <v>3</v>
      </c>
      <c r="C5" s="137" t="s">
        <v>4</v>
      </c>
      <c r="D5" s="137" t="s">
        <v>5</v>
      </c>
      <c r="E5" s="138" t="s">
        <v>6</v>
      </c>
      <c r="F5" s="683"/>
      <c r="G5" s="685"/>
      <c r="H5" s="687"/>
      <c r="I5" s="689"/>
      <c r="J5" s="691"/>
    </row>
    <row r="6" spans="1:13" s="327" customFormat="1" ht="42.75" customHeight="1" thickBot="1" x14ac:dyDescent="0.3">
      <c r="A6" s="77">
        <v>1</v>
      </c>
      <c r="B6" s="32"/>
      <c r="C6" s="33"/>
      <c r="D6" s="33"/>
      <c r="E6" s="79"/>
      <c r="F6" s="364" t="s">
        <v>224</v>
      </c>
      <c r="G6" s="365">
        <v>1517118806.54</v>
      </c>
      <c r="H6" s="366">
        <v>1598060637.1799998</v>
      </c>
      <c r="I6" s="367">
        <v>758258105.53000009</v>
      </c>
      <c r="J6" s="368">
        <v>0.47448644180864874</v>
      </c>
      <c r="L6" s="398"/>
    </row>
    <row r="7" spans="1:13" s="320" customFormat="1" ht="39.75" customHeight="1" thickBot="1" x14ac:dyDescent="0.3">
      <c r="A7" s="11"/>
      <c r="B7" s="271"/>
      <c r="C7" s="272"/>
      <c r="D7" s="272"/>
      <c r="E7" s="358"/>
      <c r="F7" s="347" t="s">
        <v>10</v>
      </c>
      <c r="G7" s="422">
        <v>100000</v>
      </c>
      <c r="H7" s="443">
        <v>100000</v>
      </c>
      <c r="I7" s="348">
        <v>50000</v>
      </c>
      <c r="J7" s="349">
        <v>0.5</v>
      </c>
      <c r="L7" s="399"/>
    </row>
    <row r="8" spans="1:13" s="408" customFormat="1" ht="20.25" hidden="1" customHeight="1" x14ac:dyDescent="0.25">
      <c r="A8" s="29"/>
      <c r="B8" s="176"/>
      <c r="C8" s="177"/>
      <c r="D8" s="177"/>
      <c r="E8" s="359"/>
      <c r="F8" s="109" t="s">
        <v>163</v>
      </c>
      <c r="G8" s="411">
        <v>100000</v>
      </c>
      <c r="H8" s="460">
        <v>100000</v>
      </c>
      <c r="I8" s="273">
        <v>50000</v>
      </c>
      <c r="J8" s="274">
        <v>0.5</v>
      </c>
      <c r="L8" s="409"/>
    </row>
    <row r="9" spans="1:13" s="316" customFormat="1" ht="15" hidden="1" customHeight="1" thickBot="1" x14ac:dyDescent="0.3">
      <c r="A9" s="13"/>
      <c r="B9" s="41" t="s">
        <v>11</v>
      </c>
      <c r="C9" s="42"/>
      <c r="D9" s="42" t="s">
        <v>277</v>
      </c>
      <c r="E9" s="360" t="s">
        <v>12</v>
      </c>
      <c r="F9" s="113"/>
      <c r="G9" s="231">
        <v>100000</v>
      </c>
      <c r="H9" s="226">
        <v>100000</v>
      </c>
      <c r="I9" s="167">
        <v>50000</v>
      </c>
      <c r="J9" s="194">
        <v>0.5</v>
      </c>
      <c r="K9" s="316">
        <v>0</v>
      </c>
      <c r="L9" s="410">
        <v>100000</v>
      </c>
    </row>
    <row r="10" spans="1:13" s="322" customFormat="1" ht="39.75" customHeight="1" thickBot="1" x14ac:dyDescent="0.3">
      <c r="A10" s="30"/>
      <c r="B10" s="271"/>
      <c r="C10" s="272"/>
      <c r="D10" s="272"/>
      <c r="E10" s="358"/>
      <c r="F10" s="293" t="s">
        <v>156</v>
      </c>
      <c r="G10" s="422">
        <v>1497473673.9400001</v>
      </c>
      <c r="H10" s="424">
        <v>1578415504.5799999</v>
      </c>
      <c r="I10" s="295">
        <v>738673003.3900001</v>
      </c>
      <c r="J10" s="296">
        <v>0.46798387449099049</v>
      </c>
      <c r="L10" s="402"/>
      <c r="M10" s="461"/>
    </row>
    <row r="11" spans="1:13" s="408" customFormat="1" ht="45" hidden="1" customHeight="1" x14ac:dyDescent="0.25">
      <c r="A11" s="29"/>
      <c r="B11" s="176"/>
      <c r="C11" s="177"/>
      <c r="D11" s="177"/>
      <c r="E11" s="359"/>
      <c r="F11" s="109" t="s">
        <v>228</v>
      </c>
      <c r="G11" s="411">
        <v>654924280</v>
      </c>
      <c r="H11" s="460">
        <v>735866110.63999999</v>
      </c>
      <c r="I11" s="273">
        <v>414235797.84000003</v>
      </c>
      <c r="J11" s="274">
        <v>0.56292278153661601</v>
      </c>
      <c r="L11" s="409"/>
    </row>
    <row r="12" spans="1:13" s="316" customFormat="1" ht="12.75" hidden="1" customHeight="1" x14ac:dyDescent="0.25">
      <c r="A12" s="13"/>
      <c r="B12" s="40" t="s">
        <v>11</v>
      </c>
      <c r="C12" s="151"/>
      <c r="D12" s="151" t="s">
        <v>278</v>
      </c>
      <c r="E12" s="361" t="s">
        <v>13</v>
      </c>
      <c r="F12" s="113"/>
      <c r="G12" s="231">
        <v>144000000</v>
      </c>
      <c r="H12" s="226">
        <v>144000000</v>
      </c>
      <c r="I12" s="167">
        <v>107835595.02</v>
      </c>
      <c r="J12" s="194">
        <v>0.74885829874999998</v>
      </c>
      <c r="K12" s="316">
        <v>0</v>
      </c>
      <c r="L12" s="410">
        <v>144000000</v>
      </c>
    </row>
    <row r="13" spans="1:13" s="316" customFormat="1" ht="12.75" hidden="1" customHeight="1" x14ac:dyDescent="0.25">
      <c r="A13" s="13"/>
      <c r="B13" s="40" t="s">
        <v>11</v>
      </c>
      <c r="C13" s="151"/>
      <c r="D13" s="151" t="s">
        <v>279</v>
      </c>
      <c r="E13" s="361" t="s">
        <v>14</v>
      </c>
      <c r="F13" s="113"/>
      <c r="G13" s="231">
        <v>3500000</v>
      </c>
      <c r="H13" s="226">
        <v>4213016</v>
      </c>
      <c r="I13" s="167">
        <v>3142179.83</v>
      </c>
      <c r="J13" s="194">
        <v>0.7458267022959324</v>
      </c>
      <c r="K13" s="410">
        <v>713016</v>
      </c>
      <c r="L13" s="410">
        <v>3500000</v>
      </c>
    </row>
    <row r="14" spans="1:13" s="316" customFormat="1" ht="12.75" hidden="1" customHeight="1" x14ac:dyDescent="0.25">
      <c r="A14" s="13"/>
      <c r="B14" s="31" t="s">
        <v>11</v>
      </c>
      <c r="C14" s="380"/>
      <c r="D14" s="380" t="s">
        <v>280</v>
      </c>
      <c r="E14" s="432" t="s">
        <v>14</v>
      </c>
      <c r="F14" s="113"/>
      <c r="G14" s="231">
        <v>507424280</v>
      </c>
      <c r="H14" s="226">
        <v>534903094.63999999</v>
      </c>
      <c r="I14" s="167">
        <v>303258022.99000001</v>
      </c>
      <c r="J14" s="194">
        <v>0.56694011687125956</v>
      </c>
      <c r="K14" s="323">
        <v>0</v>
      </c>
      <c r="L14" s="410">
        <v>534903094.63999999</v>
      </c>
    </row>
    <row r="15" spans="1:13" s="316" customFormat="1" ht="12.75" hidden="1" customHeight="1" x14ac:dyDescent="0.25">
      <c r="A15" s="13"/>
      <c r="B15" s="31" t="s">
        <v>11</v>
      </c>
      <c r="C15" s="380"/>
      <c r="D15" s="380" t="s">
        <v>499</v>
      </c>
      <c r="E15" s="432" t="s">
        <v>14</v>
      </c>
      <c r="F15" s="113" t="s">
        <v>502</v>
      </c>
      <c r="G15" s="231"/>
      <c r="H15" s="226">
        <v>52750000</v>
      </c>
      <c r="I15" s="167">
        <v>0</v>
      </c>
      <c r="J15" s="194">
        <v>0</v>
      </c>
      <c r="K15" s="323">
        <v>0</v>
      </c>
      <c r="L15" s="410">
        <v>52750000</v>
      </c>
    </row>
    <row r="16" spans="1:13" s="316" customFormat="1" ht="30" hidden="1" customHeight="1" x14ac:dyDescent="0.25">
      <c r="A16" s="13"/>
      <c r="B16" s="36"/>
      <c r="C16" s="37"/>
      <c r="D16" s="37"/>
      <c r="E16" s="362"/>
      <c r="F16" s="109" t="s">
        <v>212</v>
      </c>
      <c r="G16" s="411">
        <v>842549393.94000006</v>
      </c>
      <c r="H16" s="460">
        <v>842549393.94000006</v>
      </c>
      <c r="I16" s="273">
        <v>324437205.55000001</v>
      </c>
      <c r="J16" s="274">
        <v>0.38506609568946404</v>
      </c>
      <c r="L16" s="410"/>
    </row>
    <row r="17" spans="1:13" s="316" customFormat="1" ht="13.5" hidden="1" customHeight="1" x14ac:dyDescent="0.25">
      <c r="A17" s="13"/>
      <c r="B17" s="40" t="s">
        <v>11</v>
      </c>
      <c r="C17" s="151"/>
      <c r="D17" s="151" t="s">
        <v>281</v>
      </c>
      <c r="E17" s="361" t="s">
        <v>12</v>
      </c>
      <c r="F17" s="149"/>
      <c r="G17" s="231">
        <v>842549393.94000006</v>
      </c>
      <c r="H17" s="226">
        <v>834123900</v>
      </c>
      <c r="I17" s="167">
        <v>321192833.54000002</v>
      </c>
      <c r="J17" s="194">
        <v>0.38506609574428935</v>
      </c>
      <c r="K17" s="323">
        <v>0</v>
      </c>
      <c r="L17" s="410">
        <v>834123900</v>
      </c>
    </row>
    <row r="18" spans="1:13" s="316" customFormat="1" ht="15.75" hidden="1" customHeight="1" thickBot="1" x14ac:dyDescent="0.3">
      <c r="A18" s="13"/>
      <c r="B18" s="232" t="s">
        <v>11</v>
      </c>
      <c r="C18" s="126"/>
      <c r="D18" s="126" t="s">
        <v>461</v>
      </c>
      <c r="E18" s="363" t="s">
        <v>12</v>
      </c>
      <c r="F18" s="149"/>
      <c r="G18" s="231"/>
      <c r="H18" s="226">
        <v>8425493.9399999995</v>
      </c>
      <c r="I18" s="167">
        <v>3244372.01</v>
      </c>
      <c r="J18" s="194">
        <v>0.38506609026176569</v>
      </c>
      <c r="K18" s="323">
        <v>0</v>
      </c>
      <c r="L18" s="410">
        <v>8425493.9399999995</v>
      </c>
    </row>
    <row r="19" spans="1:13" s="322" customFormat="1" ht="36" customHeight="1" thickBot="1" x14ac:dyDescent="0.3">
      <c r="A19" s="30"/>
      <c r="B19" s="271"/>
      <c r="C19" s="272"/>
      <c r="D19" s="272"/>
      <c r="E19" s="358"/>
      <c r="F19" s="420" t="s">
        <v>211</v>
      </c>
      <c r="G19" s="422">
        <v>19545132.600000001</v>
      </c>
      <c r="H19" s="425">
        <v>19545132.600000001</v>
      </c>
      <c r="I19" s="351">
        <v>19535102.140000001</v>
      </c>
      <c r="J19" s="352">
        <v>0.9994868052212651</v>
      </c>
      <c r="L19" s="402"/>
      <c r="M19" s="461"/>
    </row>
    <row r="20" spans="1:13" s="321" customFormat="1" ht="105" hidden="1" customHeight="1" x14ac:dyDescent="0.25">
      <c r="A20" s="29"/>
      <c r="B20" s="180"/>
      <c r="C20" s="181"/>
      <c r="D20" s="181"/>
      <c r="E20" s="182"/>
      <c r="F20" s="103" t="s">
        <v>213</v>
      </c>
      <c r="G20" s="60">
        <v>19545132.600000001</v>
      </c>
      <c r="H20" s="154">
        <v>19545132.600000001</v>
      </c>
      <c r="I20" s="175">
        <v>19535102.140000001</v>
      </c>
      <c r="J20" s="193">
        <v>0.9994868052212651</v>
      </c>
      <c r="L20" s="400"/>
    </row>
    <row r="21" spans="1:13" s="318" customFormat="1" ht="16.5" hidden="1" customHeight="1" thickBot="1" x14ac:dyDescent="0.3">
      <c r="A21" s="27"/>
      <c r="B21" s="41" t="s">
        <v>11</v>
      </c>
      <c r="C21" s="42"/>
      <c r="D21" s="42" t="s">
        <v>282</v>
      </c>
      <c r="E21" s="81" t="s">
        <v>15</v>
      </c>
      <c r="F21" s="141"/>
      <c r="G21" s="75">
        <v>19545132.600000001</v>
      </c>
      <c r="H21" s="157">
        <v>19545132.600000001</v>
      </c>
      <c r="I21" s="178">
        <v>19535102.140000001</v>
      </c>
      <c r="J21" s="195">
        <v>0.9994868052212651</v>
      </c>
      <c r="K21" s="318">
        <v>0</v>
      </c>
      <c r="L21" s="401">
        <v>19545132.600000001</v>
      </c>
    </row>
    <row r="22" spans="1:13" s="327" customFormat="1" ht="44.25" customHeight="1" thickBot="1" x14ac:dyDescent="0.3">
      <c r="A22" s="459">
        <v>2</v>
      </c>
      <c r="B22" s="43"/>
      <c r="C22" s="44"/>
      <c r="D22" s="44"/>
      <c r="E22" s="82"/>
      <c r="F22" s="142" t="s">
        <v>225</v>
      </c>
      <c r="G22" s="93">
        <v>2893460778.4099998</v>
      </c>
      <c r="H22" s="96">
        <v>3352417610.5100002</v>
      </c>
      <c r="I22" s="183">
        <v>1853586851.8</v>
      </c>
      <c r="J22" s="196">
        <v>0.55291048644682883</v>
      </c>
      <c r="L22" s="398"/>
      <c r="M22" s="462"/>
    </row>
    <row r="23" spans="1:13" s="320" customFormat="1" ht="58.5" customHeight="1" x14ac:dyDescent="0.25">
      <c r="A23" s="11"/>
      <c r="B23" s="52"/>
      <c r="C23" s="53"/>
      <c r="D23" s="53"/>
      <c r="E23" s="69"/>
      <c r="F23" s="275" t="s">
        <v>244</v>
      </c>
      <c r="G23" s="276">
        <v>458711609.99000001</v>
      </c>
      <c r="H23" s="277">
        <v>522593239.38</v>
      </c>
      <c r="I23" s="278">
        <v>376865042.07999998</v>
      </c>
      <c r="J23" s="279">
        <v>0.7211441206685133</v>
      </c>
      <c r="L23" s="399"/>
      <c r="M23" s="463"/>
    </row>
    <row r="24" spans="1:13" s="324" customFormat="1" ht="30" hidden="1" customHeight="1" x14ac:dyDescent="0.25">
      <c r="A24" s="12"/>
      <c r="B24" s="47"/>
      <c r="C24" s="48"/>
      <c r="D24" s="48"/>
      <c r="E24" s="70"/>
      <c r="F24" s="109" t="s">
        <v>17</v>
      </c>
      <c r="G24" s="66">
        <v>453711609.99000001</v>
      </c>
      <c r="H24" s="159">
        <v>509093239.38</v>
      </c>
      <c r="I24" s="170">
        <v>376663007.95999998</v>
      </c>
      <c r="J24" s="198">
        <v>0.73987037898739261</v>
      </c>
      <c r="L24" s="403"/>
    </row>
    <row r="25" spans="1:13" s="316" customFormat="1" ht="12.75" hidden="1" customHeight="1" x14ac:dyDescent="0.25">
      <c r="A25" s="13"/>
      <c r="B25" s="8" t="s">
        <v>18</v>
      </c>
      <c r="C25" s="374"/>
      <c r="D25" s="374" t="s">
        <v>283</v>
      </c>
      <c r="E25" s="371" t="s">
        <v>14</v>
      </c>
      <c r="F25" s="113"/>
      <c r="G25" s="65">
        <v>27015182.239999998</v>
      </c>
      <c r="H25" s="158">
        <v>50789116.420000002</v>
      </c>
      <c r="I25" s="169">
        <v>15640507.130000001</v>
      </c>
      <c r="J25" s="197">
        <v>0.30794997496434101</v>
      </c>
      <c r="K25" s="323">
        <v>6044405.3500000015</v>
      </c>
      <c r="L25" s="410">
        <v>44744711.07</v>
      </c>
    </row>
    <row r="26" spans="1:13" s="316" customFormat="1" ht="12" hidden="1" customHeight="1" x14ac:dyDescent="0.25">
      <c r="A26" s="13"/>
      <c r="B26" s="8" t="s">
        <v>18</v>
      </c>
      <c r="C26" s="374"/>
      <c r="D26" s="374" t="s">
        <v>284</v>
      </c>
      <c r="E26" s="371" t="s">
        <v>12</v>
      </c>
      <c r="F26" s="149"/>
      <c r="G26" s="65">
        <v>426696427.75</v>
      </c>
      <c r="H26" s="158">
        <v>458304122.95999998</v>
      </c>
      <c r="I26" s="169">
        <v>361022500.82999998</v>
      </c>
      <c r="J26" s="197">
        <v>0.78773566010775209</v>
      </c>
      <c r="K26" s="323">
        <v>26381860</v>
      </c>
      <c r="L26" s="410">
        <v>431922262.95999998</v>
      </c>
    </row>
    <row r="27" spans="1:13" s="324" customFormat="1" ht="15" hidden="1" customHeight="1" x14ac:dyDescent="0.25">
      <c r="A27" s="12"/>
      <c r="B27" s="47"/>
      <c r="C27" s="48"/>
      <c r="D27" s="48"/>
      <c r="E27" s="70"/>
      <c r="F27" s="109" t="s">
        <v>19</v>
      </c>
      <c r="G27" s="66">
        <v>5000000</v>
      </c>
      <c r="H27" s="159">
        <v>13500000</v>
      </c>
      <c r="I27" s="170">
        <v>202034.12</v>
      </c>
      <c r="J27" s="198">
        <v>1.4965490370370369E-2</v>
      </c>
      <c r="L27" s="403"/>
    </row>
    <row r="28" spans="1:13" s="316" customFormat="1" ht="14.25" hidden="1" customHeight="1" x14ac:dyDescent="0.25">
      <c r="A28" s="13"/>
      <c r="B28" s="8" t="s">
        <v>18</v>
      </c>
      <c r="C28" s="4"/>
      <c r="D28" s="374" t="s">
        <v>285</v>
      </c>
      <c r="E28" s="71" t="s">
        <v>14</v>
      </c>
      <c r="F28" s="113"/>
      <c r="G28" s="65">
        <v>5000000</v>
      </c>
      <c r="H28" s="158">
        <v>13500000</v>
      </c>
      <c r="I28" s="169">
        <v>202034.12</v>
      </c>
      <c r="J28" s="197">
        <v>1.4965490370370369E-2</v>
      </c>
      <c r="K28" s="316">
        <v>0</v>
      </c>
      <c r="L28" s="410">
        <v>13500000</v>
      </c>
    </row>
    <row r="29" spans="1:13" s="320" customFormat="1" ht="37.5" customHeight="1" x14ac:dyDescent="0.25">
      <c r="A29" s="11"/>
      <c r="B29" s="45"/>
      <c r="C29" s="46"/>
      <c r="D29" s="46"/>
      <c r="E29" s="72"/>
      <c r="F29" s="280" t="s">
        <v>164</v>
      </c>
      <c r="G29" s="281">
        <v>500000</v>
      </c>
      <c r="H29" s="282">
        <v>95739763.560000002</v>
      </c>
      <c r="I29" s="283">
        <v>80769467.600000009</v>
      </c>
      <c r="J29" s="284">
        <v>0.84363554490482817</v>
      </c>
      <c r="L29" s="399"/>
      <c r="M29" s="463"/>
    </row>
    <row r="30" spans="1:13" s="324" customFormat="1" ht="30" hidden="1" customHeight="1" x14ac:dyDescent="0.25">
      <c r="A30" s="12"/>
      <c r="B30" s="47"/>
      <c r="C30" s="48"/>
      <c r="D30" s="48"/>
      <c r="E30" s="70"/>
      <c r="F30" s="109" t="s">
        <v>20</v>
      </c>
      <c r="G30" s="66">
        <v>500000</v>
      </c>
      <c r="H30" s="159">
        <v>5344896.88</v>
      </c>
      <c r="I30" s="170">
        <v>2429890.34</v>
      </c>
      <c r="J30" s="198">
        <v>0.45461875028728338</v>
      </c>
      <c r="K30" s="323"/>
      <c r="L30" s="403"/>
    </row>
    <row r="31" spans="1:13" s="316" customFormat="1" ht="14.25" hidden="1" customHeight="1" x14ac:dyDescent="0.25">
      <c r="A31" s="13"/>
      <c r="B31" s="8" t="s">
        <v>18</v>
      </c>
      <c r="C31" s="4"/>
      <c r="D31" s="4" t="s">
        <v>286</v>
      </c>
      <c r="E31" s="71" t="s">
        <v>21</v>
      </c>
      <c r="F31" s="113"/>
      <c r="G31" s="65">
        <v>500000</v>
      </c>
      <c r="H31" s="158">
        <v>5344896.88</v>
      </c>
      <c r="I31" s="169">
        <v>2429890.34</v>
      </c>
      <c r="J31" s="197">
        <v>0.45461875028728338</v>
      </c>
      <c r="K31" s="323">
        <v>-2259581.0300000003</v>
      </c>
      <c r="L31" s="410">
        <v>7604477.9100000001</v>
      </c>
    </row>
    <row r="32" spans="1:13" s="316" customFormat="1" ht="27" hidden="1" customHeight="1" x14ac:dyDescent="0.25">
      <c r="A32" s="13"/>
      <c r="B32" s="47"/>
      <c r="C32" s="48"/>
      <c r="D32" s="48"/>
      <c r="E32" s="70"/>
      <c r="F32" s="109" t="s">
        <v>431</v>
      </c>
      <c r="G32" s="66"/>
      <c r="H32" s="159">
        <v>90394866.680000007</v>
      </c>
      <c r="I32" s="170">
        <v>78339577.260000005</v>
      </c>
      <c r="J32" s="198">
        <v>0.86663745561265093</v>
      </c>
      <c r="K32" s="323"/>
      <c r="L32" s="410"/>
    </row>
    <row r="33" spans="1:13" s="316" customFormat="1" ht="15.75" hidden="1" customHeight="1" x14ac:dyDescent="0.25">
      <c r="A33" s="13"/>
      <c r="B33" s="8" t="s">
        <v>18</v>
      </c>
      <c r="C33" s="4"/>
      <c r="D33" s="4" t="s">
        <v>432</v>
      </c>
      <c r="E33" s="71" t="s">
        <v>21</v>
      </c>
      <c r="F33" s="113"/>
      <c r="G33" s="65"/>
      <c r="H33" s="158">
        <v>90394866.680000007</v>
      </c>
      <c r="I33" s="169">
        <v>78339577.260000005</v>
      </c>
      <c r="J33" s="197">
        <v>0.86663745561265093</v>
      </c>
      <c r="K33" s="323">
        <v>105263.16000001132</v>
      </c>
      <c r="L33" s="410">
        <v>90289603.519999996</v>
      </c>
    </row>
    <row r="34" spans="1:13" s="316" customFormat="1" ht="39.75" customHeight="1" x14ac:dyDescent="0.25">
      <c r="A34" s="13"/>
      <c r="B34" s="45"/>
      <c r="C34" s="46"/>
      <c r="D34" s="46"/>
      <c r="E34" s="72"/>
      <c r="F34" s="280" t="s">
        <v>212</v>
      </c>
      <c r="G34" s="281">
        <v>915834444.45000005</v>
      </c>
      <c r="H34" s="282">
        <v>915834444.45000005</v>
      </c>
      <c r="I34" s="283">
        <v>472987348.15000004</v>
      </c>
      <c r="J34" s="284">
        <v>0.51645507658761436</v>
      </c>
      <c r="L34" s="410"/>
      <c r="M34" s="464"/>
    </row>
    <row r="35" spans="1:13" s="316" customFormat="1" ht="102.75" hidden="1" customHeight="1" x14ac:dyDescent="0.25">
      <c r="A35" s="13"/>
      <c r="B35" s="47"/>
      <c r="C35" s="48"/>
      <c r="D35" s="48"/>
      <c r="E35" s="70"/>
      <c r="F35" s="109" t="s">
        <v>223</v>
      </c>
      <c r="G35" s="66">
        <v>915834444.45000005</v>
      </c>
      <c r="H35" s="159">
        <v>0</v>
      </c>
      <c r="I35" s="170">
        <v>0</v>
      </c>
      <c r="J35" s="198" t="e">
        <v>#DIV/0!</v>
      </c>
      <c r="L35" s="410"/>
    </row>
    <row r="36" spans="1:13" s="316" customFormat="1" ht="23.25" hidden="1" customHeight="1" x14ac:dyDescent="0.25">
      <c r="A36" s="13"/>
      <c r="B36" s="376" t="s">
        <v>18</v>
      </c>
      <c r="C36" s="374"/>
      <c r="D36" s="374" t="s">
        <v>287</v>
      </c>
      <c r="E36" s="371" t="s">
        <v>21</v>
      </c>
      <c r="F36" s="149"/>
      <c r="G36" s="65">
        <v>915834444.45000005</v>
      </c>
      <c r="H36" s="158">
        <v>0</v>
      </c>
      <c r="I36" s="169">
        <v>0</v>
      </c>
      <c r="J36" s="197" t="e">
        <v>#DIV/0!</v>
      </c>
      <c r="K36" s="323">
        <v>0</v>
      </c>
      <c r="L36" s="410">
        <v>0</v>
      </c>
    </row>
    <row r="37" spans="1:13" s="316" customFormat="1" ht="19.5" hidden="1" customHeight="1" x14ac:dyDescent="0.25">
      <c r="A37" s="13"/>
      <c r="B37" s="376" t="s">
        <v>18</v>
      </c>
      <c r="C37" s="374"/>
      <c r="D37" s="374" t="s">
        <v>462</v>
      </c>
      <c r="E37" s="371" t="s">
        <v>21</v>
      </c>
      <c r="F37" s="149"/>
      <c r="G37" s="65"/>
      <c r="H37" s="158">
        <v>0</v>
      </c>
      <c r="I37" s="169">
        <v>0</v>
      </c>
      <c r="J37" s="197" t="e">
        <v>#DIV/0!</v>
      </c>
      <c r="K37" s="323">
        <v>0</v>
      </c>
      <c r="L37" s="410">
        <v>0</v>
      </c>
    </row>
    <row r="38" spans="1:13" s="316" customFormat="1" ht="106.5" hidden="1" customHeight="1" x14ac:dyDescent="0.25">
      <c r="A38" s="13"/>
      <c r="B38" s="259"/>
      <c r="C38" s="260"/>
      <c r="D38" s="260"/>
      <c r="E38" s="261"/>
      <c r="F38" s="109" t="s">
        <v>512</v>
      </c>
      <c r="G38" s="262"/>
      <c r="H38" s="263">
        <v>915834444.45000005</v>
      </c>
      <c r="I38" s="264">
        <v>472987348.15000004</v>
      </c>
      <c r="J38" s="265">
        <v>0.51645507658761436</v>
      </c>
      <c r="K38" s="323"/>
      <c r="L38" s="410"/>
    </row>
    <row r="39" spans="1:13" s="316" customFormat="1" ht="27" hidden="1" customHeight="1" x14ac:dyDescent="0.25">
      <c r="A39" s="13"/>
      <c r="B39" s="376" t="s">
        <v>18</v>
      </c>
      <c r="C39" s="374"/>
      <c r="D39" s="374" t="s">
        <v>511</v>
      </c>
      <c r="E39" s="371" t="s">
        <v>21</v>
      </c>
      <c r="F39" s="149"/>
      <c r="G39" s="65"/>
      <c r="H39" s="158">
        <v>906676100</v>
      </c>
      <c r="I39" s="169">
        <v>468257474.68000001</v>
      </c>
      <c r="J39" s="197">
        <v>0.51645507660343093</v>
      </c>
      <c r="K39" s="323">
        <v>0</v>
      </c>
      <c r="L39" s="410">
        <v>906676100</v>
      </c>
    </row>
    <row r="40" spans="1:13" s="316" customFormat="1" ht="27" hidden="1" customHeight="1" x14ac:dyDescent="0.25">
      <c r="A40" s="13"/>
      <c r="B40" s="376" t="s">
        <v>18</v>
      </c>
      <c r="C40" s="374"/>
      <c r="D40" s="374" t="s">
        <v>513</v>
      </c>
      <c r="E40" s="371" t="s">
        <v>21</v>
      </c>
      <c r="F40" s="149"/>
      <c r="G40" s="65"/>
      <c r="H40" s="158">
        <v>9158344.4499999993</v>
      </c>
      <c r="I40" s="169">
        <v>4729873.47</v>
      </c>
      <c r="J40" s="197">
        <v>0.51645507502177423</v>
      </c>
      <c r="K40" s="323">
        <v>0</v>
      </c>
      <c r="L40" s="410">
        <v>9158344.4499999993</v>
      </c>
    </row>
    <row r="41" spans="1:13" s="320" customFormat="1" ht="38.25" customHeight="1" x14ac:dyDescent="0.25">
      <c r="A41" s="11"/>
      <c r="B41" s="45"/>
      <c r="C41" s="46"/>
      <c r="D41" s="46"/>
      <c r="E41" s="72"/>
      <c r="F41" s="280" t="s">
        <v>22</v>
      </c>
      <c r="G41" s="281">
        <v>331924010.10000002</v>
      </c>
      <c r="H41" s="282">
        <v>643158689.34000003</v>
      </c>
      <c r="I41" s="283">
        <v>135798641.16999999</v>
      </c>
      <c r="J41" s="284">
        <v>0.21114328923916825</v>
      </c>
      <c r="L41" s="399"/>
      <c r="M41" s="463"/>
    </row>
    <row r="42" spans="1:13" s="324" customFormat="1" ht="30" hidden="1" customHeight="1" x14ac:dyDescent="0.25">
      <c r="A42" s="12"/>
      <c r="B42" s="47"/>
      <c r="C42" s="48"/>
      <c r="D42" s="48"/>
      <c r="E42" s="70"/>
      <c r="F42" s="109" t="s">
        <v>214</v>
      </c>
      <c r="G42" s="66">
        <v>331924010.10000002</v>
      </c>
      <c r="H42" s="159">
        <v>397224951.97000003</v>
      </c>
      <c r="I42" s="170">
        <v>135798641.16999999</v>
      </c>
      <c r="J42" s="198">
        <v>0.34186835569245921</v>
      </c>
      <c r="L42" s="403"/>
    </row>
    <row r="43" spans="1:13" s="316" customFormat="1" ht="16.5" hidden="1" customHeight="1" x14ac:dyDescent="0.25">
      <c r="A43" s="13"/>
      <c r="B43" s="376" t="s">
        <v>18</v>
      </c>
      <c r="C43" s="374"/>
      <c r="D43" s="374" t="s">
        <v>288</v>
      </c>
      <c r="E43" s="371" t="s">
        <v>21</v>
      </c>
      <c r="F43" s="149"/>
      <c r="G43" s="65">
        <v>331924010.10000002</v>
      </c>
      <c r="H43" s="158">
        <v>397224951.97000003</v>
      </c>
      <c r="I43" s="169">
        <v>135798641.16999999</v>
      </c>
      <c r="J43" s="197">
        <v>0.34186835569245921</v>
      </c>
      <c r="K43" s="316">
        <v>0</v>
      </c>
      <c r="L43" s="410">
        <v>397224951.97000003</v>
      </c>
    </row>
    <row r="44" spans="1:13" s="324" customFormat="1" ht="93" hidden="1" customHeight="1" x14ac:dyDescent="0.25">
      <c r="A44" s="12"/>
      <c r="B44" s="47"/>
      <c r="C44" s="48"/>
      <c r="D44" s="48"/>
      <c r="E44" s="70"/>
      <c r="F44" s="109" t="s">
        <v>524</v>
      </c>
      <c r="G44" s="66"/>
      <c r="H44" s="159">
        <v>245933737.37</v>
      </c>
      <c r="I44" s="170">
        <v>0</v>
      </c>
      <c r="J44" s="198">
        <v>0</v>
      </c>
      <c r="L44" s="403"/>
    </row>
    <row r="45" spans="1:13" s="316" customFormat="1" ht="16.5" hidden="1" customHeight="1" x14ac:dyDescent="0.25">
      <c r="A45" s="13"/>
      <c r="B45" s="376" t="s">
        <v>18</v>
      </c>
      <c r="C45" s="374"/>
      <c r="D45" s="374" t="s">
        <v>525</v>
      </c>
      <c r="E45" s="371"/>
      <c r="F45" s="149"/>
      <c r="G45" s="65"/>
      <c r="H45" s="158">
        <v>245933737.37</v>
      </c>
      <c r="I45" s="169"/>
      <c r="J45" s="197">
        <v>0</v>
      </c>
      <c r="K45" s="410">
        <v>245933737.37</v>
      </c>
      <c r="L45" s="410"/>
    </row>
    <row r="46" spans="1:13" s="320" customFormat="1" ht="39.75" customHeight="1" thickBot="1" x14ac:dyDescent="0.3">
      <c r="A46" s="11"/>
      <c r="B46" s="55"/>
      <c r="C46" s="50"/>
      <c r="D46" s="50"/>
      <c r="E46" s="73"/>
      <c r="F46" s="280" t="s">
        <v>23</v>
      </c>
      <c r="G46" s="281">
        <v>1130639097.71</v>
      </c>
      <c r="H46" s="282">
        <v>1175091473.78</v>
      </c>
      <c r="I46" s="283">
        <v>787166352.79999995</v>
      </c>
      <c r="J46" s="284">
        <v>0.66987666097845655</v>
      </c>
      <c r="L46" s="399"/>
      <c r="M46" s="463"/>
    </row>
    <row r="47" spans="1:13" s="324" customFormat="1" ht="50.25" hidden="1" customHeight="1" x14ac:dyDescent="0.25">
      <c r="A47" s="12"/>
      <c r="B47" s="47"/>
      <c r="C47" s="48"/>
      <c r="D47" s="48"/>
      <c r="E47" s="70"/>
      <c r="F47" s="109" t="s">
        <v>260</v>
      </c>
      <c r="G47" s="66">
        <v>1130639097.71</v>
      </c>
      <c r="H47" s="159">
        <v>1148444923</v>
      </c>
      <c r="I47" s="170">
        <v>787166352.79999995</v>
      </c>
      <c r="J47" s="198">
        <v>0.68541933273015998</v>
      </c>
      <c r="L47" s="403"/>
    </row>
    <row r="48" spans="1:13" s="318" customFormat="1" ht="15.75" hidden="1" customHeight="1" x14ac:dyDescent="0.25">
      <c r="A48" s="13"/>
      <c r="B48" s="376" t="s">
        <v>18</v>
      </c>
      <c r="C48" s="374"/>
      <c r="D48" s="374" t="s">
        <v>289</v>
      </c>
      <c r="E48" s="371" t="s">
        <v>14</v>
      </c>
      <c r="F48" s="112"/>
      <c r="G48" s="68">
        <v>1130639097.71</v>
      </c>
      <c r="H48" s="161">
        <v>1148444923</v>
      </c>
      <c r="I48" s="169">
        <v>787166352.79999995</v>
      </c>
      <c r="J48" s="197">
        <v>0.68541933273015998</v>
      </c>
      <c r="K48" s="323">
        <v>0</v>
      </c>
      <c r="L48" s="401">
        <v>1148444923</v>
      </c>
    </row>
    <row r="49" spans="1:13" s="318" customFormat="1" ht="31.5" hidden="1" customHeight="1" x14ac:dyDescent="0.25">
      <c r="A49" s="13"/>
      <c r="B49" s="47"/>
      <c r="C49" s="48"/>
      <c r="D49" s="48"/>
      <c r="E49" s="70"/>
      <c r="F49" s="109" t="s">
        <v>429</v>
      </c>
      <c r="G49" s="66">
        <v>0</v>
      </c>
      <c r="H49" s="159">
        <v>26646550.780000001</v>
      </c>
      <c r="I49" s="170">
        <v>0</v>
      </c>
      <c r="J49" s="198">
        <v>0</v>
      </c>
      <c r="L49" s="401"/>
    </row>
    <row r="50" spans="1:13" s="318" customFormat="1" ht="15.75" hidden="1" customHeight="1" thickBot="1" x14ac:dyDescent="0.3">
      <c r="A50" s="13"/>
      <c r="B50" s="376" t="s">
        <v>18</v>
      </c>
      <c r="C50" s="374"/>
      <c r="D50" s="374" t="s">
        <v>430</v>
      </c>
      <c r="E50" s="371" t="s">
        <v>21</v>
      </c>
      <c r="F50" s="110"/>
      <c r="G50" s="65">
        <v>0</v>
      </c>
      <c r="H50" s="158">
        <v>26646550.780000001</v>
      </c>
      <c r="I50" s="169">
        <v>0</v>
      </c>
      <c r="J50" s="194">
        <v>0</v>
      </c>
      <c r="K50" s="323">
        <v>0</v>
      </c>
      <c r="L50" s="401">
        <v>26646550.780000001</v>
      </c>
    </row>
    <row r="51" spans="1:13" s="318" customFormat="1" ht="31.5" hidden="1" customHeight="1" x14ac:dyDescent="0.25">
      <c r="A51" s="13"/>
      <c r="B51" s="55"/>
      <c r="C51" s="50"/>
      <c r="D51" s="50"/>
      <c r="E51" s="73"/>
      <c r="F51" s="143" t="s">
        <v>261</v>
      </c>
      <c r="G51" s="67">
        <v>55851616.159999996</v>
      </c>
      <c r="H51" s="160">
        <v>0</v>
      </c>
      <c r="I51" s="168">
        <v>0</v>
      </c>
      <c r="J51" s="199" t="e">
        <v>#DIV/0!</v>
      </c>
      <c r="K51" s="318">
        <v>0</v>
      </c>
      <c r="L51" s="401">
        <v>0</v>
      </c>
    </row>
    <row r="52" spans="1:13" s="318" customFormat="1" ht="51.75" hidden="1" customHeight="1" x14ac:dyDescent="0.25">
      <c r="A52" s="13"/>
      <c r="B52" s="47"/>
      <c r="C52" s="48"/>
      <c r="D52" s="48"/>
      <c r="E52" s="70"/>
      <c r="F52" s="109" t="s">
        <v>262</v>
      </c>
      <c r="G52" s="66">
        <v>55851616.159999996</v>
      </c>
      <c r="H52" s="159">
        <v>0</v>
      </c>
      <c r="I52" s="170">
        <v>0</v>
      </c>
      <c r="J52" s="198" t="e">
        <v>#DIV/0!</v>
      </c>
      <c r="K52" s="318">
        <v>0</v>
      </c>
      <c r="L52" s="401">
        <v>0</v>
      </c>
    </row>
    <row r="53" spans="1:13" s="318" customFormat="1" ht="16.5" hidden="1" customHeight="1" thickBot="1" x14ac:dyDescent="0.3">
      <c r="A53" s="13"/>
      <c r="B53" s="57" t="s">
        <v>18</v>
      </c>
      <c r="C53" s="58"/>
      <c r="D53" s="58" t="s">
        <v>290</v>
      </c>
      <c r="E53" s="74" t="s">
        <v>14</v>
      </c>
      <c r="F53" s="114"/>
      <c r="G53" s="185">
        <v>55851616.159999996</v>
      </c>
      <c r="H53" s="200">
        <v>0</v>
      </c>
      <c r="I53" s="186">
        <v>0</v>
      </c>
      <c r="J53" s="192" t="e">
        <v>#DIV/0!</v>
      </c>
      <c r="K53" s="323">
        <v>0</v>
      </c>
      <c r="L53" s="401">
        <v>0</v>
      </c>
    </row>
    <row r="54" spans="1:13" s="319" customFormat="1" ht="52.5" customHeight="1" thickBot="1" x14ac:dyDescent="0.3">
      <c r="A54" s="77">
        <v>3</v>
      </c>
      <c r="B54" s="32"/>
      <c r="C54" s="33"/>
      <c r="D54" s="33"/>
      <c r="E54" s="79"/>
      <c r="F54" s="140" t="s">
        <v>226</v>
      </c>
      <c r="G54" s="59" t="e">
        <v>#REF!</v>
      </c>
      <c r="H54" s="153">
        <v>699678244.23000002</v>
      </c>
      <c r="I54" s="174">
        <v>440359555.90999997</v>
      </c>
      <c r="J54" s="190">
        <v>0.62937437249405725</v>
      </c>
      <c r="L54" s="404"/>
      <c r="M54" s="465"/>
    </row>
    <row r="55" spans="1:13" s="320" customFormat="1" ht="66" customHeight="1" x14ac:dyDescent="0.25">
      <c r="A55" s="11"/>
      <c r="B55" s="285"/>
      <c r="C55" s="286"/>
      <c r="D55" s="286"/>
      <c r="E55" s="418"/>
      <c r="F55" s="287" t="s">
        <v>165</v>
      </c>
      <c r="G55" s="421">
        <v>2847166.91</v>
      </c>
      <c r="H55" s="423">
        <v>3427496.28</v>
      </c>
      <c r="I55" s="348">
        <v>1875581.39</v>
      </c>
      <c r="J55" s="349">
        <v>0.54721617086627439</v>
      </c>
      <c r="L55" s="399"/>
      <c r="M55" s="463"/>
    </row>
    <row r="56" spans="1:13" s="324" customFormat="1" ht="30" hidden="1" customHeight="1" x14ac:dyDescent="0.25">
      <c r="A56" s="12"/>
      <c r="B56" s="83"/>
      <c r="C56" s="76"/>
      <c r="D56" s="76"/>
      <c r="E56" s="416"/>
      <c r="F56" s="109" t="s">
        <v>27</v>
      </c>
      <c r="G56" s="396">
        <v>2847166.91</v>
      </c>
      <c r="H56" s="159">
        <v>3427496.28</v>
      </c>
      <c r="I56" s="170">
        <v>1875581.39</v>
      </c>
      <c r="J56" s="198">
        <v>0.54721617086627439</v>
      </c>
      <c r="L56" s="403"/>
    </row>
    <row r="57" spans="1:13" s="316" customFormat="1" ht="6.75" hidden="1" customHeight="1" x14ac:dyDescent="0.25">
      <c r="A57" s="13"/>
      <c r="B57" s="378" t="s">
        <v>11</v>
      </c>
      <c r="C57" s="373"/>
      <c r="D57" s="373" t="s">
        <v>291</v>
      </c>
      <c r="E57" s="419" t="s">
        <v>14</v>
      </c>
      <c r="F57" s="290"/>
      <c r="G57" s="218">
        <v>2847166.91</v>
      </c>
      <c r="H57" s="162">
        <v>3427496.28</v>
      </c>
      <c r="I57" s="167">
        <v>1875581.39</v>
      </c>
      <c r="J57" s="194">
        <v>0.54721617086627439</v>
      </c>
      <c r="K57" s="323">
        <v>-90246.560000000056</v>
      </c>
      <c r="L57" s="410">
        <v>3517742.84</v>
      </c>
    </row>
    <row r="58" spans="1:13" s="320" customFormat="1" ht="82.5" customHeight="1" x14ac:dyDescent="0.25">
      <c r="A58" s="11"/>
      <c r="B58" s="291"/>
      <c r="C58" s="292"/>
      <c r="D58" s="292"/>
      <c r="E58" s="415"/>
      <c r="F58" s="293" t="s">
        <v>166</v>
      </c>
      <c r="G58" s="422">
        <v>55343785.670000002</v>
      </c>
      <c r="H58" s="294">
        <v>59513971.93</v>
      </c>
      <c r="I58" s="295">
        <v>36448773.390000001</v>
      </c>
      <c r="J58" s="296">
        <v>0.61244061197714783</v>
      </c>
      <c r="L58" s="399"/>
      <c r="M58" s="463"/>
    </row>
    <row r="59" spans="1:13" s="324" customFormat="1" ht="45" hidden="1" customHeight="1" x14ac:dyDescent="0.25">
      <c r="A59" s="12"/>
      <c r="B59" s="83"/>
      <c r="C59" s="76"/>
      <c r="D59" s="76"/>
      <c r="E59" s="416"/>
      <c r="F59" s="109" t="s">
        <v>271</v>
      </c>
      <c r="G59" s="396">
        <v>52169428.670000002</v>
      </c>
      <c r="H59" s="159">
        <v>52926447.850000001</v>
      </c>
      <c r="I59" s="170">
        <v>35492918.439999998</v>
      </c>
      <c r="J59" s="198">
        <v>0.67060836088209153</v>
      </c>
      <c r="L59" s="403"/>
    </row>
    <row r="60" spans="1:13" s="316" customFormat="1" ht="12.75" hidden="1" customHeight="1" x14ac:dyDescent="0.25">
      <c r="A60" s="13"/>
      <c r="B60" s="6" t="s">
        <v>11</v>
      </c>
      <c r="C60" s="4"/>
      <c r="D60" s="4" t="s">
        <v>292</v>
      </c>
      <c r="E60" s="24" t="s">
        <v>12</v>
      </c>
      <c r="F60" s="297"/>
      <c r="G60" s="231">
        <v>52169428.670000002</v>
      </c>
      <c r="H60" s="156">
        <v>52926447.850000001</v>
      </c>
      <c r="I60" s="167">
        <v>35492918.439999998</v>
      </c>
      <c r="J60" s="194">
        <v>0.67060836088209153</v>
      </c>
      <c r="K60" s="323">
        <v>-22373.240000002086</v>
      </c>
      <c r="L60" s="410">
        <v>52948821.090000004</v>
      </c>
    </row>
    <row r="61" spans="1:13" s="324" customFormat="1" ht="60" hidden="1" customHeight="1" x14ac:dyDescent="0.25">
      <c r="A61" s="12"/>
      <c r="B61" s="83"/>
      <c r="C61" s="76"/>
      <c r="D61" s="76"/>
      <c r="E61" s="416"/>
      <c r="F61" s="109" t="s">
        <v>157</v>
      </c>
      <c r="G61" s="396">
        <v>3000000</v>
      </c>
      <c r="H61" s="159">
        <v>5919271.2800000003</v>
      </c>
      <c r="I61" s="170">
        <v>765689.59</v>
      </c>
      <c r="J61" s="198">
        <v>0.12935538071841843</v>
      </c>
      <c r="L61" s="403"/>
    </row>
    <row r="62" spans="1:13" s="316" customFormat="1" ht="12.75" hidden="1" customHeight="1" x14ac:dyDescent="0.25">
      <c r="A62" s="13"/>
      <c r="B62" s="6" t="s">
        <v>11</v>
      </c>
      <c r="C62" s="4"/>
      <c r="D62" s="4" t="s">
        <v>293</v>
      </c>
      <c r="E62" s="24" t="s">
        <v>14</v>
      </c>
      <c r="F62" s="297"/>
      <c r="G62" s="231">
        <v>3000000</v>
      </c>
      <c r="H62" s="156">
        <v>5919271.2800000003</v>
      </c>
      <c r="I62" s="167">
        <v>765689.59</v>
      </c>
      <c r="J62" s="194">
        <v>0.12935538071841843</v>
      </c>
      <c r="K62" s="323">
        <v>870775.93000000063</v>
      </c>
      <c r="L62" s="410">
        <v>5048495.3499999996</v>
      </c>
    </row>
    <row r="63" spans="1:13" s="324" customFormat="1" ht="45" hidden="1" customHeight="1" x14ac:dyDescent="0.25">
      <c r="A63" s="12"/>
      <c r="B63" s="83"/>
      <c r="C63" s="76"/>
      <c r="D63" s="76"/>
      <c r="E63" s="416"/>
      <c r="F63" s="109" t="s">
        <v>158</v>
      </c>
      <c r="G63" s="396">
        <v>174357</v>
      </c>
      <c r="H63" s="159">
        <v>555633</v>
      </c>
      <c r="I63" s="170">
        <v>190165.36</v>
      </c>
      <c r="J63" s="198">
        <v>0.3422499383585928</v>
      </c>
      <c r="L63" s="403"/>
    </row>
    <row r="64" spans="1:13" s="316" customFormat="1" ht="12.75" hidden="1" customHeight="1" x14ac:dyDescent="0.25">
      <c r="A64" s="13"/>
      <c r="B64" s="6" t="s">
        <v>11</v>
      </c>
      <c r="C64" s="4"/>
      <c r="D64" s="4" t="s">
        <v>294</v>
      </c>
      <c r="E64" s="24" t="s">
        <v>14</v>
      </c>
      <c r="F64" s="297"/>
      <c r="G64" s="231">
        <v>174357</v>
      </c>
      <c r="H64" s="156">
        <v>555633</v>
      </c>
      <c r="I64" s="167">
        <v>190165.36</v>
      </c>
      <c r="J64" s="194">
        <v>0.3422499383585928</v>
      </c>
      <c r="K64" s="316">
        <v>0</v>
      </c>
      <c r="L64" s="410">
        <v>555633</v>
      </c>
    </row>
    <row r="65" spans="1:13" s="324" customFormat="1" ht="45" hidden="1" customHeight="1" x14ac:dyDescent="0.25">
      <c r="A65" s="12"/>
      <c r="B65" s="83"/>
      <c r="C65" s="76"/>
      <c r="D65" s="76"/>
      <c r="E65" s="416"/>
      <c r="F65" s="109" t="s">
        <v>526</v>
      </c>
      <c r="G65" s="396">
        <v>174357</v>
      </c>
      <c r="H65" s="159">
        <v>112619.8</v>
      </c>
      <c r="I65" s="170">
        <v>0</v>
      </c>
      <c r="J65" s="198">
        <v>0</v>
      </c>
      <c r="L65" s="403"/>
    </row>
    <row r="66" spans="1:13" s="316" customFormat="1" ht="12.75" hidden="1" customHeight="1" x14ac:dyDescent="0.25">
      <c r="A66" s="13"/>
      <c r="B66" s="6" t="s">
        <v>11</v>
      </c>
      <c r="C66" s="4"/>
      <c r="D66" s="4" t="s">
        <v>527</v>
      </c>
      <c r="E66" s="24" t="s">
        <v>12</v>
      </c>
      <c r="F66" s="297"/>
      <c r="G66" s="231">
        <v>174357</v>
      </c>
      <c r="H66" s="156">
        <v>112619.8</v>
      </c>
      <c r="I66" s="167">
        <v>0</v>
      </c>
      <c r="J66" s="194">
        <v>0</v>
      </c>
      <c r="K66" s="410">
        <v>112619.8</v>
      </c>
      <c r="L66" s="410"/>
    </row>
    <row r="67" spans="1:13" s="316" customFormat="1" ht="84" customHeight="1" x14ac:dyDescent="0.25">
      <c r="A67" s="13"/>
      <c r="B67" s="291"/>
      <c r="C67" s="292"/>
      <c r="D67" s="292"/>
      <c r="E67" s="415"/>
      <c r="F67" s="293" t="s">
        <v>433</v>
      </c>
      <c r="G67" s="422"/>
      <c r="H67" s="294">
        <v>2850000</v>
      </c>
      <c r="I67" s="295">
        <v>2850000</v>
      </c>
      <c r="J67" s="296">
        <v>1</v>
      </c>
      <c r="L67" s="410"/>
      <c r="M67" s="464"/>
    </row>
    <row r="68" spans="1:13" s="316" customFormat="1" ht="32.25" hidden="1" customHeight="1" x14ac:dyDescent="0.25">
      <c r="A68" s="13"/>
      <c r="B68" s="83"/>
      <c r="C68" s="76"/>
      <c r="D68" s="76"/>
      <c r="E68" s="416"/>
      <c r="F68" s="109" t="s">
        <v>426</v>
      </c>
      <c r="G68" s="396"/>
      <c r="H68" s="159">
        <v>2850000</v>
      </c>
      <c r="I68" s="170">
        <v>2850000</v>
      </c>
      <c r="J68" s="198">
        <v>1</v>
      </c>
      <c r="L68" s="410"/>
    </row>
    <row r="69" spans="1:13" s="316" customFormat="1" ht="15" hidden="1" customHeight="1" x14ac:dyDescent="0.25">
      <c r="A69" s="13"/>
      <c r="B69" s="6" t="s">
        <v>11</v>
      </c>
      <c r="C69" s="4"/>
      <c r="D69" s="4" t="s">
        <v>434</v>
      </c>
      <c r="E69" s="24" t="s">
        <v>21</v>
      </c>
      <c r="F69" s="113"/>
      <c r="G69" s="231"/>
      <c r="H69" s="156">
        <v>2850000</v>
      </c>
      <c r="I69" s="167">
        <v>2850000</v>
      </c>
      <c r="J69" s="194">
        <v>1</v>
      </c>
      <c r="K69" s="316">
        <v>0</v>
      </c>
      <c r="L69" s="410">
        <v>2850000</v>
      </c>
    </row>
    <row r="70" spans="1:13" s="320" customFormat="1" ht="61.5" customHeight="1" x14ac:dyDescent="0.25">
      <c r="A70" s="11"/>
      <c r="B70" s="291"/>
      <c r="C70" s="292"/>
      <c r="D70" s="292"/>
      <c r="E70" s="415"/>
      <c r="F70" s="293" t="s">
        <v>167</v>
      </c>
      <c r="G70" s="422">
        <v>83876578.629999995</v>
      </c>
      <c r="H70" s="294">
        <v>84896832.61999999</v>
      </c>
      <c r="I70" s="295">
        <v>63686743.399999999</v>
      </c>
      <c r="J70" s="296">
        <v>0.7501663069700516</v>
      </c>
      <c r="L70" s="399"/>
      <c r="M70" s="463"/>
    </row>
    <row r="71" spans="1:13" s="324" customFormat="1" ht="32.25" hidden="1" customHeight="1" x14ac:dyDescent="0.25">
      <c r="A71" s="12"/>
      <c r="B71" s="83"/>
      <c r="C71" s="76"/>
      <c r="D71" s="76"/>
      <c r="E71" s="416"/>
      <c r="F71" s="109" t="s">
        <v>28</v>
      </c>
      <c r="G71" s="396">
        <v>69912978.629999995</v>
      </c>
      <c r="H71" s="159">
        <v>71430132.299999997</v>
      </c>
      <c r="I71" s="170">
        <v>53456468.159999996</v>
      </c>
      <c r="J71" s="198">
        <v>0.74837420061729321</v>
      </c>
      <c r="L71" s="403"/>
    </row>
    <row r="72" spans="1:13" s="326" customFormat="1" ht="17.25" hidden="1" customHeight="1" x14ac:dyDescent="0.25">
      <c r="A72" s="13"/>
      <c r="B72" s="6" t="s">
        <v>11</v>
      </c>
      <c r="C72" s="4"/>
      <c r="D72" s="4" t="s">
        <v>296</v>
      </c>
      <c r="E72" s="24" t="s">
        <v>29</v>
      </c>
      <c r="F72" s="113"/>
      <c r="G72" s="231">
        <v>69912978.629999995</v>
      </c>
      <c r="H72" s="156">
        <v>71430132.299999997</v>
      </c>
      <c r="I72" s="167">
        <v>53456468.159999996</v>
      </c>
      <c r="J72" s="194">
        <v>0.74837420061729321</v>
      </c>
      <c r="K72" s="346">
        <v>1517153.6700000018</v>
      </c>
      <c r="L72" s="346">
        <v>69912978.629999995</v>
      </c>
    </row>
    <row r="73" spans="1:13" s="324" customFormat="1" ht="75" hidden="1" customHeight="1" x14ac:dyDescent="0.25">
      <c r="A73" s="12"/>
      <c r="B73" s="83"/>
      <c r="C73" s="76"/>
      <c r="D73" s="76"/>
      <c r="E73" s="416"/>
      <c r="F73" s="109" t="s">
        <v>216</v>
      </c>
      <c r="G73" s="396">
        <v>12960000</v>
      </c>
      <c r="H73" s="159">
        <v>12453000</v>
      </c>
      <c r="I73" s="170">
        <v>9336000</v>
      </c>
      <c r="J73" s="198">
        <v>0.74969886774271255</v>
      </c>
      <c r="L73" s="403"/>
    </row>
    <row r="74" spans="1:13" s="316" customFormat="1" ht="15" hidden="1" customHeight="1" x14ac:dyDescent="0.25">
      <c r="A74" s="13"/>
      <c r="B74" s="6" t="s">
        <v>11</v>
      </c>
      <c r="C74" s="4"/>
      <c r="D74" s="4" t="s">
        <v>297</v>
      </c>
      <c r="E74" s="24" t="s">
        <v>29</v>
      </c>
      <c r="F74" s="297"/>
      <c r="G74" s="231">
        <v>12960000</v>
      </c>
      <c r="H74" s="156">
        <v>12453000</v>
      </c>
      <c r="I74" s="167">
        <v>9336000</v>
      </c>
      <c r="J74" s="194">
        <v>0.74969886774271255</v>
      </c>
      <c r="K74" s="323">
        <v>-505000</v>
      </c>
      <c r="L74" s="410">
        <v>12958000</v>
      </c>
    </row>
    <row r="75" spans="1:13" s="324" customFormat="1" ht="73.5" hidden="1" customHeight="1" x14ac:dyDescent="0.25">
      <c r="A75" s="12"/>
      <c r="B75" s="83"/>
      <c r="C75" s="76"/>
      <c r="D75" s="76"/>
      <c r="E75" s="416"/>
      <c r="F75" s="109" t="s">
        <v>217</v>
      </c>
      <c r="G75" s="396">
        <v>307600</v>
      </c>
      <c r="H75" s="159">
        <v>381700.32</v>
      </c>
      <c r="I75" s="170">
        <v>334275.24</v>
      </c>
      <c r="J75" s="198">
        <v>0.87575310390098704</v>
      </c>
      <c r="L75" s="403"/>
    </row>
    <row r="76" spans="1:13" s="316" customFormat="1" ht="15" hidden="1" customHeight="1" x14ac:dyDescent="0.25">
      <c r="A76" s="13"/>
      <c r="B76" s="6" t="s">
        <v>11</v>
      </c>
      <c r="C76" s="4"/>
      <c r="D76" s="4" t="s">
        <v>298</v>
      </c>
      <c r="E76" s="24" t="s">
        <v>49</v>
      </c>
      <c r="F76" s="297"/>
      <c r="G76" s="231">
        <v>307600</v>
      </c>
      <c r="H76" s="156">
        <v>381700.32</v>
      </c>
      <c r="I76" s="167">
        <v>334275.24</v>
      </c>
      <c r="J76" s="194">
        <v>0.87575310390098704</v>
      </c>
      <c r="K76" s="323">
        <v>72100.320000000007</v>
      </c>
      <c r="L76" s="410">
        <v>309600</v>
      </c>
    </row>
    <row r="77" spans="1:13" s="324" customFormat="1" ht="30" hidden="1" customHeight="1" x14ac:dyDescent="0.25">
      <c r="A77" s="12"/>
      <c r="B77" s="83"/>
      <c r="C77" s="76"/>
      <c r="D77" s="76"/>
      <c r="E77" s="416"/>
      <c r="F77" s="109" t="s">
        <v>30</v>
      </c>
      <c r="G77" s="396">
        <v>696000</v>
      </c>
      <c r="H77" s="159">
        <v>632000</v>
      </c>
      <c r="I77" s="170">
        <v>560000</v>
      </c>
      <c r="J77" s="198">
        <v>0.88607594936708856</v>
      </c>
      <c r="K77" s="323"/>
      <c r="L77" s="323"/>
    </row>
    <row r="78" spans="1:13" s="316" customFormat="1" ht="12.75" hidden="1" customHeight="1" x14ac:dyDescent="0.25">
      <c r="A78" s="13"/>
      <c r="B78" s="6" t="s">
        <v>11</v>
      </c>
      <c r="C78" s="4"/>
      <c r="D78" s="4" t="s">
        <v>295</v>
      </c>
      <c r="E78" s="24" t="s">
        <v>29</v>
      </c>
      <c r="F78" s="297"/>
      <c r="G78" s="231">
        <v>696000</v>
      </c>
      <c r="H78" s="156">
        <v>632000</v>
      </c>
      <c r="I78" s="167">
        <v>560000</v>
      </c>
      <c r="J78" s="194">
        <v>0.88607594936708856</v>
      </c>
      <c r="K78" s="323">
        <v>-64000</v>
      </c>
      <c r="L78" s="323">
        <v>696000</v>
      </c>
    </row>
    <row r="79" spans="1:13" s="320" customFormat="1" ht="51" customHeight="1" x14ac:dyDescent="0.25">
      <c r="A79" s="11"/>
      <c r="B79" s="291"/>
      <c r="C79" s="292"/>
      <c r="D79" s="292"/>
      <c r="E79" s="415"/>
      <c r="F79" s="293" t="s">
        <v>168</v>
      </c>
      <c r="G79" s="422">
        <v>65541564</v>
      </c>
      <c r="H79" s="424">
        <v>115760466</v>
      </c>
      <c r="I79" s="295">
        <v>64815000</v>
      </c>
      <c r="J79" s="296">
        <v>0.55990617729545078</v>
      </c>
      <c r="K79" s="323"/>
      <c r="L79" s="323"/>
      <c r="M79" s="463"/>
    </row>
    <row r="80" spans="1:13" s="324" customFormat="1" ht="45" hidden="1" customHeight="1" x14ac:dyDescent="0.25">
      <c r="A80" s="12"/>
      <c r="B80" s="83"/>
      <c r="C80" s="76"/>
      <c r="D80" s="76"/>
      <c r="E80" s="416"/>
      <c r="F80" s="109" t="s">
        <v>31</v>
      </c>
      <c r="G80" s="396">
        <v>65541564</v>
      </c>
      <c r="H80" s="250">
        <v>115760466</v>
      </c>
      <c r="I80" s="170">
        <v>64815000</v>
      </c>
      <c r="J80" s="198">
        <v>0.55990617729545078</v>
      </c>
      <c r="K80" s="323"/>
      <c r="L80" s="323"/>
    </row>
    <row r="81" spans="1:13" s="316" customFormat="1" ht="15" hidden="1" customHeight="1" x14ac:dyDescent="0.25">
      <c r="A81" s="13"/>
      <c r="B81" s="6" t="s">
        <v>11</v>
      </c>
      <c r="C81" s="4"/>
      <c r="D81" s="4" t="s">
        <v>299</v>
      </c>
      <c r="E81" s="24" t="s">
        <v>21</v>
      </c>
      <c r="F81" s="298"/>
      <c r="G81" s="231">
        <v>65541564</v>
      </c>
      <c r="H81" s="226">
        <v>115760466</v>
      </c>
      <c r="I81" s="167">
        <v>64815000</v>
      </c>
      <c r="J81" s="194">
        <v>0.55990617729545078</v>
      </c>
      <c r="K81" s="323">
        <v>0</v>
      </c>
      <c r="L81" s="323">
        <v>115760466</v>
      </c>
    </row>
    <row r="82" spans="1:13" s="320" customFormat="1" ht="49.5" customHeight="1" x14ac:dyDescent="0.25">
      <c r="A82" s="11"/>
      <c r="B82" s="291"/>
      <c r="C82" s="292"/>
      <c r="D82" s="292"/>
      <c r="E82" s="415"/>
      <c r="F82" s="293" t="s">
        <v>169</v>
      </c>
      <c r="G82" s="422">
        <v>13633690</v>
      </c>
      <c r="H82" s="424">
        <v>40633690</v>
      </c>
      <c r="I82" s="295">
        <v>8985467.9299999997</v>
      </c>
      <c r="J82" s="296">
        <v>0.22113344690083522</v>
      </c>
      <c r="K82" s="323"/>
      <c r="L82" s="323"/>
      <c r="M82" s="463"/>
    </row>
    <row r="83" spans="1:13" s="324" customFormat="1" ht="86.25" hidden="1" customHeight="1" x14ac:dyDescent="0.25">
      <c r="A83" s="12"/>
      <c r="B83" s="83"/>
      <c r="C83" s="76"/>
      <c r="D83" s="76"/>
      <c r="E83" s="416"/>
      <c r="F83" s="109" t="s">
        <v>32</v>
      </c>
      <c r="G83" s="396">
        <v>12356566</v>
      </c>
      <c r="H83" s="250">
        <v>12356566</v>
      </c>
      <c r="I83" s="170">
        <v>7689003.3300000001</v>
      </c>
      <c r="J83" s="198">
        <v>0.62226053176910157</v>
      </c>
      <c r="K83" s="323"/>
      <c r="L83" s="323"/>
    </row>
    <row r="84" spans="1:13" s="316" customFormat="1" ht="12.75" hidden="1" customHeight="1" x14ac:dyDescent="0.25">
      <c r="A84" s="13"/>
      <c r="B84" s="6" t="s">
        <v>11</v>
      </c>
      <c r="C84" s="4"/>
      <c r="D84" s="4" t="s">
        <v>300</v>
      </c>
      <c r="E84" s="24" t="s">
        <v>12</v>
      </c>
      <c r="F84" s="298"/>
      <c r="G84" s="231">
        <v>10109754</v>
      </c>
      <c r="H84" s="226">
        <v>10109754</v>
      </c>
      <c r="I84" s="167">
        <v>6187142.5099999998</v>
      </c>
      <c r="J84" s="194">
        <v>0.6119973354445617</v>
      </c>
      <c r="K84" s="323">
        <v>0</v>
      </c>
      <c r="L84" s="323">
        <v>10109754</v>
      </c>
    </row>
    <row r="85" spans="1:13" s="316" customFormat="1" ht="12.75" hidden="1" customHeight="1" x14ac:dyDescent="0.25">
      <c r="A85" s="13"/>
      <c r="B85" s="6" t="s">
        <v>11</v>
      </c>
      <c r="C85" s="4"/>
      <c r="D85" s="4" t="s">
        <v>301</v>
      </c>
      <c r="E85" s="24" t="s">
        <v>12</v>
      </c>
      <c r="F85" s="298"/>
      <c r="G85" s="231">
        <v>2246612</v>
      </c>
      <c r="H85" s="226">
        <v>2246612</v>
      </c>
      <c r="I85" s="167">
        <v>1501660.82</v>
      </c>
      <c r="J85" s="194">
        <v>0.66841128775240233</v>
      </c>
      <c r="K85" s="323">
        <v>0</v>
      </c>
      <c r="L85" s="323">
        <v>2246612</v>
      </c>
    </row>
    <row r="86" spans="1:13" s="316" customFormat="1" ht="12.75" hidden="1" customHeight="1" x14ac:dyDescent="0.25">
      <c r="A86" s="13"/>
      <c r="B86" s="6" t="s">
        <v>11</v>
      </c>
      <c r="C86" s="4"/>
      <c r="D86" s="4" t="s">
        <v>302</v>
      </c>
      <c r="E86" s="24" t="s">
        <v>14</v>
      </c>
      <c r="F86" s="298"/>
      <c r="G86" s="231">
        <v>200</v>
      </c>
      <c r="H86" s="226">
        <v>200</v>
      </c>
      <c r="I86" s="167">
        <v>200</v>
      </c>
      <c r="J86" s="194">
        <v>1</v>
      </c>
      <c r="K86" s="323">
        <v>0</v>
      </c>
      <c r="L86" s="323">
        <v>200</v>
      </c>
    </row>
    <row r="87" spans="1:13" s="316" customFormat="1" ht="58.5" hidden="1" customHeight="1" x14ac:dyDescent="0.25">
      <c r="A87" s="13"/>
      <c r="B87" s="83"/>
      <c r="C87" s="76"/>
      <c r="D87" s="76"/>
      <c r="E87" s="416"/>
      <c r="F87" s="109" t="s">
        <v>218</v>
      </c>
      <c r="G87" s="396">
        <v>112331</v>
      </c>
      <c r="H87" s="250">
        <v>112331</v>
      </c>
      <c r="I87" s="170">
        <v>64445.3</v>
      </c>
      <c r="J87" s="198">
        <v>0.57370894944405371</v>
      </c>
      <c r="K87" s="323"/>
      <c r="L87" s="323"/>
    </row>
    <row r="88" spans="1:13" s="316" customFormat="1" ht="12.75" hidden="1" customHeight="1" x14ac:dyDescent="0.25">
      <c r="A88" s="13"/>
      <c r="B88" s="6" t="s">
        <v>11</v>
      </c>
      <c r="C88" s="4"/>
      <c r="D88" s="4" t="s">
        <v>303</v>
      </c>
      <c r="E88" s="24" t="s">
        <v>138</v>
      </c>
      <c r="F88" s="298"/>
      <c r="G88" s="231">
        <v>112331</v>
      </c>
      <c r="H88" s="226">
        <v>112331</v>
      </c>
      <c r="I88" s="167">
        <v>64445.3</v>
      </c>
      <c r="J88" s="194">
        <v>0.57370894944405371</v>
      </c>
      <c r="K88" s="323">
        <v>0</v>
      </c>
      <c r="L88" s="323">
        <v>112331</v>
      </c>
    </row>
    <row r="89" spans="1:13" s="324" customFormat="1" ht="45" hidden="1" customHeight="1" x14ac:dyDescent="0.25">
      <c r="A89" s="12"/>
      <c r="B89" s="83"/>
      <c r="C89" s="76"/>
      <c r="D89" s="76"/>
      <c r="E89" s="416"/>
      <c r="F89" s="109" t="s">
        <v>33</v>
      </c>
      <c r="G89" s="396">
        <v>1123306</v>
      </c>
      <c r="H89" s="250">
        <v>1123306</v>
      </c>
      <c r="I89" s="170">
        <v>386039.27</v>
      </c>
      <c r="J89" s="198">
        <v>0.34366349863705886</v>
      </c>
      <c r="K89" s="323"/>
      <c r="L89" s="323"/>
    </row>
    <row r="90" spans="1:13" s="316" customFormat="1" ht="12.75" hidden="1" customHeight="1" x14ac:dyDescent="0.25">
      <c r="A90" s="13"/>
      <c r="B90" s="6" t="s">
        <v>11</v>
      </c>
      <c r="C90" s="4"/>
      <c r="D90" s="4" t="s">
        <v>304</v>
      </c>
      <c r="E90" s="24" t="s">
        <v>12</v>
      </c>
      <c r="F90" s="298"/>
      <c r="G90" s="231">
        <v>1123306</v>
      </c>
      <c r="H90" s="226">
        <v>1123306</v>
      </c>
      <c r="I90" s="167">
        <v>386039.27</v>
      </c>
      <c r="J90" s="194">
        <v>0.34366349863705886</v>
      </c>
      <c r="K90" s="323">
        <v>0</v>
      </c>
      <c r="L90" s="323">
        <v>1123306</v>
      </c>
    </row>
    <row r="91" spans="1:13" s="324" customFormat="1" ht="45" hidden="1" customHeight="1" x14ac:dyDescent="0.25">
      <c r="A91" s="12"/>
      <c r="B91" s="83"/>
      <c r="C91" s="76"/>
      <c r="D91" s="76"/>
      <c r="E91" s="416"/>
      <c r="F91" s="109" t="s">
        <v>34</v>
      </c>
      <c r="G91" s="396">
        <v>41487</v>
      </c>
      <c r="H91" s="250">
        <v>41487</v>
      </c>
      <c r="I91" s="170">
        <v>29914.5</v>
      </c>
      <c r="J91" s="198">
        <v>0.72105719864053797</v>
      </c>
      <c r="K91" s="323"/>
      <c r="L91" s="323"/>
    </row>
    <row r="92" spans="1:13" s="316" customFormat="1" ht="12.75" hidden="1" customHeight="1" x14ac:dyDescent="0.25">
      <c r="A92" s="13"/>
      <c r="B92" s="6" t="s">
        <v>11</v>
      </c>
      <c r="C92" s="4"/>
      <c r="D92" s="4" t="s">
        <v>305</v>
      </c>
      <c r="E92" s="24" t="s">
        <v>14</v>
      </c>
      <c r="F92" s="298"/>
      <c r="G92" s="231">
        <v>41487</v>
      </c>
      <c r="H92" s="226">
        <v>41487</v>
      </c>
      <c r="I92" s="167">
        <v>29914.5</v>
      </c>
      <c r="J92" s="194">
        <v>0.72105719864053797</v>
      </c>
      <c r="K92" s="323">
        <v>0</v>
      </c>
      <c r="L92" s="323">
        <v>41487</v>
      </c>
    </row>
    <row r="93" spans="1:13" s="324" customFormat="1" ht="88.5" hidden="1" customHeight="1" x14ac:dyDescent="0.25">
      <c r="A93" s="12"/>
      <c r="B93" s="83"/>
      <c r="C93" s="76"/>
      <c r="D93" s="76"/>
      <c r="E93" s="416"/>
      <c r="F93" s="109" t="s">
        <v>521</v>
      </c>
      <c r="G93" s="396"/>
      <c r="H93" s="250">
        <v>27000000</v>
      </c>
      <c r="I93" s="170">
        <v>816065.53</v>
      </c>
      <c r="J93" s="198">
        <v>3.0224649259259259E-2</v>
      </c>
      <c r="K93" s="323"/>
      <c r="L93" s="323"/>
    </row>
    <row r="94" spans="1:13" s="316" customFormat="1" ht="12.75" hidden="1" customHeight="1" x14ac:dyDescent="0.25">
      <c r="A94" s="13"/>
      <c r="B94" s="6" t="s">
        <v>11</v>
      </c>
      <c r="C94" s="4"/>
      <c r="D94" s="4" t="s">
        <v>522</v>
      </c>
      <c r="E94" s="24" t="s">
        <v>12</v>
      </c>
      <c r="F94" s="298"/>
      <c r="G94" s="231"/>
      <c r="H94" s="226">
        <v>27000000</v>
      </c>
      <c r="I94" s="167">
        <v>816065.53</v>
      </c>
      <c r="J94" s="194">
        <v>3.0224649259259259E-2</v>
      </c>
      <c r="K94" s="323">
        <v>0</v>
      </c>
      <c r="L94" s="323">
        <v>27000000</v>
      </c>
    </row>
    <row r="95" spans="1:13" s="320" customFormat="1" ht="40.5" customHeight="1" thickBot="1" x14ac:dyDescent="0.3">
      <c r="A95" s="11"/>
      <c r="B95" s="291"/>
      <c r="C95" s="292"/>
      <c r="D95" s="292"/>
      <c r="E95" s="415"/>
      <c r="F95" s="293" t="s">
        <v>219</v>
      </c>
      <c r="G95" s="422" t="e">
        <v>#REF!</v>
      </c>
      <c r="H95" s="424">
        <v>20647065.349999998</v>
      </c>
      <c r="I95" s="295">
        <v>7530613.5299999993</v>
      </c>
      <c r="J95" s="296">
        <v>0.36473045453890618</v>
      </c>
      <c r="K95" s="323"/>
      <c r="L95" s="323"/>
      <c r="M95" s="463"/>
    </row>
    <row r="96" spans="1:13" s="324" customFormat="1" ht="19.5" hidden="1" customHeight="1" x14ac:dyDescent="0.25">
      <c r="A96" s="12"/>
      <c r="B96" s="83"/>
      <c r="C96" s="76"/>
      <c r="D96" s="76"/>
      <c r="E96" s="416"/>
      <c r="F96" s="109" t="s">
        <v>219</v>
      </c>
      <c r="G96" s="396" t="e">
        <v>#REF!</v>
      </c>
      <c r="H96" s="250">
        <v>20647065.349999998</v>
      </c>
      <c r="I96" s="170">
        <v>7530613.5299999993</v>
      </c>
      <c r="J96" s="198">
        <v>0.36473045453890618</v>
      </c>
      <c r="K96" s="323"/>
      <c r="L96" s="323"/>
    </row>
    <row r="97" spans="1:13" s="326" customFormat="1" ht="18" hidden="1" customHeight="1" x14ac:dyDescent="0.25">
      <c r="A97" s="13"/>
      <c r="B97" s="375" t="s">
        <v>11</v>
      </c>
      <c r="C97" s="372"/>
      <c r="D97" s="385" t="s">
        <v>306</v>
      </c>
      <c r="E97" s="417" t="s">
        <v>14</v>
      </c>
      <c r="F97" s="113"/>
      <c r="G97" s="231"/>
      <c r="H97" s="226">
        <v>189211.2</v>
      </c>
      <c r="I97" s="167">
        <v>168160</v>
      </c>
      <c r="J97" s="194">
        <v>0.88874231546546922</v>
      </c>
      <c r="K97" s="323">
        <v>0</v>
      </c>
      <c r="L97" s="323">
        <v>189211.2</v>
      </c>
    </row>
    <row r="98" spans="1:13" s="326" customFormat="1" ht="17.25" hidden="1" customHeight="1" x14ac:dyDescent="0.25">
      <c r="A98" s="13"/>
      <c r="B98" s="387" t="s">
        <v>11</v>
      </c>
      <c r="C98" s="385"/>
      <c r="D98" s="385" t="s">
        <v>463</v>
      </c>
      <c r="E98" s="434" t="s">
        <v>14</v>
      </c>
      <c r="F98" s="113"/>
      <c r="G98" s="231"/>
      <c r="H98" s="226">
        <v>2106856</v>
      </c>
      <c r="I98" s="167">
        <v>0</v>
      </c>
      <c r="J98" s="194">
        <v>0</v>
      </c>
      <c r="K98" s="323">
        <v>0</v>
      </c>
      <c r="L98" s="323">
        <v>2106856</v>
      </c>
    </row>
    <row r="99" spans="1:13" s="326" customFormat="1" ht="16.5" hidden="1" customHeight="1" x14ac:dyDescent="0.25">
      <c r="A99" s="13"/>
      <c r="B99" s="387" t="s">
        <v>11</v>
      </c>
      <c r="C99" s="385"/>
      <c r="D99" s="385" t="s">
        <v>465</v>
      </c>
      <c r="E99" s="434" t="s">
        <v>14</v>
      </c>
      <c r="F99" s="113"/>
      <c r="G99" s="231"/>
      <c r="H99" s="226">
        <v>2500000</v>
      </c>
      <c r="I99" s="167">
        <v>0</v>
      </c>
      <c r="J99" s="194">
        <v>0</v>
      </c>
      <c r="K99" s="323">
        <v>0</v>
      </c>
      <c r="L99" s="323">
        <v>2500000</v>
      </c>
    </row>
    <row r="100" spans="1:13" s="326" customFormat="1" ht="18" hidden="1" customHeight="1" x14ac:dyDescent="0.25">
      <c r="A100" s="13"/>
      <c r="B100" s="387" t="s">
        <v>11</v>
      </c>
      <c r="C100" s="385"/>
      <c r="D100" s="385" t="s">
        <v>464</v>
      </c>
      <c r="E100" s="434" t="s">
        <v>14</v>
      </c>
      <c r="F100" s="113"/>
      <c r="G100" s="231"/>
      <c r="H100" s="226">
        <v>2500000</v>
      </c>
      <c r="I100" s="167">
        <v>2500000</v>
      </c>
      <c r="J100" s="194">
        <v>1</v>
      </c>
      <c r="K100" s="323">
        <v>0</v>
      </c>
      <c r="L100" s="323">
        <v>2500000</v>
      </c>
    </row>
    <row r="101" spans="1:13" s="326" customFormat="1" ht="18.75" hidden="1" customHeight="1" x14ac:dyDescent="0.25">
      <c r="A101" s="13"/>
      <c r="B101" s="387" t="s">
        <v>11</v>
      </c>
      <c r="C101" s="385"/>
      <c r="D101" s="385" t="s">
        <v>466</v>
      </c>
      <c r="E101" s="434" t="s">
        <v>14</v>
      </c>
      <c r="F101" s="113"/>
      <c r="G101" s="231"/>
      <c r="H101" s="226">
        <v>1491685.98</v>
      </c>
      <c r="I101" s="167">
        <v>0</v>
      </c>
      <c r="J101" s="194">
        <v>0</v>
      </c>
      <c r="K101" s="323">
        <v>-1008310.9300000002</v>
      </c>
      <c r="L101" s="323">
        <v>2499996.91</v>
      </c>
    </row>
    <row r="102" spans="1:13" s="326" customFormat="1" ht="17.25" hidden="1" customHeight="1" x14ac:dyDescent="0.25">
      <c r="A102" s="13"/>
      <c r="B102" s="387" t="s">
        <v>11</v>
      </c>
      <c r="C102" s="385"/>
      <c r="D102" s="385" t="s">
        <v>467</v>
      </c>
      <c r="E102" s="434" t="s">
        <v>14</v>
      </c>
      <c r="F102" s="113"/>
      <c r="G102" s="231"/>
      <c r="H102" s="226">
        <v>2499936.08</v>
      </c>
      <c r="I102" s="167">
        <v>0</v>
      </c>
      <c r="J102" s="194">
        <v>0</v>
      </c>
      <c r="K102" s="323">
        <v>-63.919999999925494</v>
      </c>
      <c r="L102" s="323">
        <v>2500000</v>
      </c>
    </row>
    <row r="103" spans="1:13" s="326" customFormat="1" ht="18.75" hidden="1" customHeight="1" x14ac:dyDescent="0.25">
      <c r="A103" s="13"/>
      <c r="B103" s="387" t="s">
        <v>11</v>
      </c>
      <c r="C103" s="385"/>
      <c r="D103" s="385" t="s">
        <v>468</v>
      </c>
      <c r="E103" s="434" t="s">
        <v>14</v>
      </c>
      <c r="F103" s="113"/>
      <c r="G103" s="231"/>
      <c r="H103" s="226">
        <v>2369511.5499999998</v>
      </c>
      <c r="I103" s="167">
        <v>2362499</v>
      </c>
      <c r="J103" s="194">
        <v>0.99704050820094137</v>
      </c>
      <c r="K103" s="323">
        <v>-130487.93000000017</v>
      </c>
      <c r="L103" s="323">
        <v>2499999.48</v>
      </c>
    </row>
    <row r="104" spans="1:13" s="326" customFormat="1" ht="19.5" hidden="1" customHeight="1" x14ac:dyDescent="0.25">
      <c r="A104" s="13"/>
      <c r="B104" s="387" t="s">
        <v>11</v>
      </c>
      <c r="C104" s="385"/>
      <c r="D104" s="385" t="s">
        <v>469</v>
      </c>
      <c r="E104" s="434" t="s">
        <v>14</v>
      </c>
      <c r="F104" s="113"/>
      <c r="G104" s="231"/>
      <c r="H104" s="226">
        <v>2001774.38</v>
      </c>
      <c r="I104" s="167">
        <v>0</v>
      </c>
      <c r="J104" s="194">
        <v>0</v>
      </c>
      <c r="K104" s="323">
        <v>-498224.99000000022</v>
      </c>
      <c r="L104" s="323">
        <v>2499999.37</v>
      </c>
    </row>
    <row r="105" spans="1:13" s="326" customFormat="1" ht="17.25" hidden="1" customHeight="1" x14ac:dyDescent="0.25">
      <c r="A105" s="13"/>
      <c r="B105" s="377" t="s">
        <v>11</v>
      </c>
      <c r="C105" s="372"/>
      <c r="D105" s="372" t="s">
        <v>470</v>
      </c>
      <c r="E105" s="417" t="s">
        <v>14</v>
      </c>
      <c r="F105" s="113"/>
      <c r="G105" s="231"/>
      <c r="H105" s="226">
        <v>2499954.5299999998</v>
      </c>
      <c r="I105" s="167">
        <v>2499954.5299999998</v>
      </c>
      <c r="J105" s="194">
        <v>1</v>
      </c>
      <c r="K105" s="323">
        <v>0</v>
      </c>
      <c r="L105" s="323">
        <v>2499954.5299999998</v>
      </c>
    </row>
    <row r="106" spans="1:13" s="326" customFormat="1" ht="20.25" hidden="1" customHeight="1" thickBot="1" x14ac:dyDescent="0.3">
      <c r="A106" s="13"/>
      <c r="B106" s="377" t="s">
        <v>11</v>
      </c>
      <c r="C106" s="372"/>
      <c r="D106" s="372" t="s">
        <v>471</v>
      </c>
      <c r="E106" s="417" t="s">
        <v>14</v>
      </c>
      <c r="F106" s="113"/>
      <c r="G106" s="231"/>
      <c r="H106" s="226">
        <v>2488135.63</v>
      </c>
      <c r="I106" s="167">
        <v>0</v>
      </c>
      <c r="J106" s="194">
        <v>0</v>
      </c>
      <c r="K106" s="323">
        <v>-11862.39000000013</v>
      </c>
      <c r="L106" s="323">
        <v>2499998.02</v>
      </c>
    </row>
    <row r="107" spans="1:13" s="326" customFormat="1" ht="12.75" hidden="1" customHeight="1" x14ac:dyDescent="0.25">
      <c r="A107" s="13"/>
      <c r="B107" s="667"/>
      <c r="C107" s="670"/>
      <c r="D107" s="670"/>
      <c r="E107" s="701"/>
      <c r="F107" s="113"/>
      <c r="G107" s="231"/>
      <c r="H107" s="226"/>
      <c r="I107" s="167"/>
      <c r="J107" s="194" t="e">
        <v>#DIV/0!</v>
      </c>
      <c r="K107" s="323">
        <v>0</v>
      </c>
      <c r="L107" s="323"/>
    </row>
    <row r="108" spans="1:13" s="326" customFormat="1" ht="12.75" hidden="1" customHeight="1" x14ac:dyDescent="0.25">
      <c r="A108" s="13"/>
      <c r="B108" s="668"/>
      <c r="C108" s="660"/>
      <c r="D108" s="660"/>
      <c r="E108" s="702"/>
      <c r="F108" s="149"/>
      <c r="G108" s="231"/>
      <c r="H108" s="226"/>
      <c r="I108" s="167"/>
      <c r="J108" s="194" t="e">
        <v>#DIV/0!</v>
      </c>
      <c r="K108" s="323">
        <v>0</v>
      </c>
      <c r="L108" s="323"/>
    </row>
    <row r="109" spans="1:13" s="316" customFormat="1" ht="15" hidden="1" customHeight="1" thickBot="1" x14ac:dyDescent="0.3">
      <c r="A109" s="13"/>
      <c r="B109" s="675"/>
      <c r="C109" s="665"/>
      <c r="D109" s="665"/>
      <c r="E109" s="699"/>
      <c r="F109" s="298"/>
      <c r="G109" s="231"/>
      <c r="H109" s="226"/>
      <c r="I109" s="167"/>
      <c r="J109" s="194" t="e">
        <v>#DIV/0!</v>
      </c>
      <c r="K109" s="323">
        <v>0</v>
      </c>
      <c r="L109" s="323"/>
    </row>
    <row r="110" spans="1:13" s="316" customFormat="1" ht="39.75" customHeight="1" thickBot="1" x14ac:dyDescent="0.3">
      <c r="A110" s="13"/>
      <c r="B110" s="271"/>
      <c r="C110" s="272"/>
      <c r="D110" s="272"/>
      <c r="E110" s="358"/>
      <c r="F110" s="293" t="s">
        <v>215</v>
      </c>
      <c r="G110" s="422">
        <v>317622885.14999998</v>
      </c>
      <c r="H110" s="424">
        <v>333921731.41000003</v>
      </c>
      <c r="I110" s="295">
        <v>227963937.66999996</v>
      </c>
      <c r="J110" s="296">
        <v>0.68268673831862225</v>
      </c>
      <c r="K110" s="323"/>
      <c r="L110" s="323"/>
      <c r="M110" s="464"/>
    </row>
    <row r="111" spans="1:13" s="316" customFormat="1" ht="45.75" hidden="1" customHeight="1" x14ac:dyDescent="0.25">
      <c r="A111" s="13"/>
      <c r="B111" s="85"/>
      <c r="C111" s="86"/>
      <c r="D111" s="86"/>
      <c r="E111" s="100"/>
      <c r="F111" s="109" t="s">
        <v>220</v>
      </c>
      <c r="G111" s="396">
        <v>317622885.14999998</v>
      </c>
      <c r="H111" s="250">
        <v>333921731.41000003</v>
      </c>
      <c r="I111" s="170">
        <v>227963937.66999996</v>
      </c>
      <c r="J111" s="198">
        <v>0.68268673831862225</v>
      </c>
      <c r="K111" s="323"/>
      <c r="L111" s="323"/>
    </row>
    <row r="112" spans="1:13" s="316" customFormat="1" ht="12.75" hidden="1" customHeight="1" x14ac:dyDescent="0.25">
      <c r="A112" s="13"/>
      <c r="B112" s="6" t="s">
        <v>11</v>
      </c>
      <c r="C112" s="4"/>
      <c r="D112" s="4" t="s">
        <v>307</v>
      </c>
      <c r="E112" s="24" t="s">
        <v>138</v>
      </c>
      <c r="F112" s="297"/>
      <c r="G112" s="231">
        <v>6775713.4100000001</v>
      </c>
      <c r="H112" s="226">
        <v>6775713.4100000001</v>
      </c>
      <c r="I112" s="167">
        <v>4089458.92</v>
      </c>
      <c r="J112" s="194">
        <v>0.60354661901203399</v>
      </c>
      <c r="K112" s="323">
        <v>0</v>
      </c>
      <c r="L112" s="323">
        <v>6775713.4100000001</v>
      </c>
    </row>
    <row r="113" spans="1:13" s="316" customFormat="1" ht="12.75" hidden="1" customHeight="1" x14ac:dyDescent="0.25">
      <c r="A113" s="13"/>
      <c r="B113" s="6" t="s">
        <v>11</v>
      </c>
      <c r="C113" s="4"/>
      <c r="D113" s="4" t="s">
        <v>308</v>
      </c>
      <c r="E113" s="24" t="s">
        <v>12</v>
      </c>
      <c r="F113" s="297"/>
      <c r="G113" s="231">
        <v>246929220.09999999</v>
      </c>
      <c r="H113" s="226">
        <v>263228066.36000001</v>
      </c>
      <c r="I113" s="167">
        <v>180988703.69999999</v>
      </c>
      <c r="J113" s="194">
        <v>0.68757373103395991</v>
      </c>
      <c r="K113" s="323">
        <v>9748996.0400000215</v>
      </c>
      <c r="L113" s="323">
        <v>253479070.31999999</v>
      </c>
    </row>
    <row r="114" spans="1:13" s="316" customFormat="1" ht="12.75" hidden="1" customHeight="1" x14ac:dyDescent="0.25">
      <c r="A114" s="13"/>
      <c r="B114" s="6" t="s">
        <v>11</v>
      </c>
      <c r="C114" s="4"/>
      <c r="D114" s="4" t="s">
        <v>309</v>
      </c>
      <c r="E114" s="24" t="s">
        <v>25</v>
      </c>
      <c r="F114" s="297"/>
      <c r="G114" s="231">
        <v>314110</v>
      </c>
      <c r="H114" s="226">
        <v>314110</v>
      </c>
      <c r="I114" s="167">
        <v>203000</v>
      </c>
      <c r="J114" s="194">
        <v>0.64627041482283276</v>
      </c>
      <c r="K114" s="323">
        <v>0</v>
      </c>
      <c r="L114" s="323">
        <v>314110</v>
      </c>
    </row>
    <row r="115" spans="1:13" s="316" customFormat="1" ht="12.75" hidden="1" customHeight="1" x14ac:dyDescent="0.25">
      <c r="A115" s="13"/>
      <c r="B115" s="6" t="s">
        <v>11</v>
      </c>
      <c r="C115" s="4"/>
      <c r="D115" s="4" t="s">
        <v>310</v>
      </c>
      <c r="E115" s="24" t="s">
        <v>25</v>
      </c>
      <c r="F115" s="297"/>
      <c r="G115" s="231">
        <v>62855841.640000001</v>
      </c>
      <c r="H115" s="226">
        <v>62855841.640000001</v>
      </c>
      <c r="I115" s="167">
        <v>42582024.049999997</v>
      </c>
      <c r="J115" s="194">
        <v>0.67745531583021212</v>
      </c>
      <c r="K115" s="323">
        <v>0</v>
      </c>
      <c r="L115" s="323">
        <v>62855841.640000001</v>
      </c>
    </row>
    <row r="116" spans="1:13" s="316" customFormat="1" ht="12.75" hidden="1" customHeight="1" x14ac:dyDescent="0.25">
      <c r="A116" s="13"/>
      <c r="B116" s="6" t="s">
        <v>11</v>
      </c>
      <c r="C116" s="4"/>
      <c r="D116" s="4" t="s">
        <v>311</v>
      </c>
      <c r="E116" s="24" t="s">
        <v>14</v>
      </c>
      <c r="F116" s="297"/>
      <c r="G116" s="231">
        <v>188000</v>
      </c>
      <c r="H116" s="226">
        <v>188000</v>
      </c>
      <c r="I116" s="167">
        <v>76751</v>
      </c>
      <c r="J116" s="194">
        <v>0.40825</v>
      </c>
      <c r="K116" s="323">
        <v>0</v>
      </c>
      <c r="L116" s="323">
        <v>188000</v>
      </c>
    </row>
    <row r="117" spans="1:13" s="316" customFormat="1" ht="12.75" hidden="1" customHeight="1" x14ac:dyDescent="0.25">
      <c r="A117" s="13"/>
      <c r="B117" s="6" t="s">
        <v>11</v>
      </c>
      <c r="C117" s="4"/>
      <c r="D117" s="4" t="s">
        <v>312</v>
      </c>
      <c r="E117" s="24" t="s">
        <v>14</v>
      </c>
      <c r="F117" s="297" t="s">
        <v>8</v>
      </c>
      <c r="G117" s="231">
        <v>250000</v>
      </c>
      <c r="H117" s="226">
        <v>250000</v>
      </c>
      <c r="I117" s="167">
        <v>0</v>
      </c>
      <c r="J117" s="194">
        <v>0</v>
      </c>
      <c r="K117" s="323">
        <v>0</v>
      </c>
      <c r="L117" s="323">
        <v>250000</v>
      </c>
    </row>
    <row r="118" spans="1:13" s="316" customFormat="1" ht="0.75" hidden="1" customHeight="1" thickBot="1" x14ac:dyDescent="0.3">
      <c r="A118" s="13"/>
      <c r="B118" s="387" t="s">
        <v>11</v>
      </c>
      <c r="C118" s="385"/>
      <c r="D118" s="385" t="s">
        <v>313</v>
      </c>
      <c r="E118" s="434" t="s">
        <v>14</v>
      </c>
      <c r="F118" s="298"/>
      <c r="G118" s="231">
        <v>310000</v>
      </c>
      <c r="H118" s="226">
        <v>310000</v>
      </c>
      <c r="I118" s="167">
        <v>24000</v>
      </c>
      <c r="J118" s="194">
        <v>7.7419354838709681E-2</v>
      </c>
      <c r="K118" s="323">
        <v>0</v>
      </c>
      <c r="L118" s="323">
        <v>310000</v>
      </c>
    </row>
    <row r="119" spans="1:13" s="316" customFormat="1" ht="45.75" customHeight="1" thickBot="1" x14ac:dyDescent="0.3">
      <c r="A119" s="13"/>
      <c r="B119" s="271"/>
      <c r="C119" s="272"/>
      <c r="D119" s="272"/>
      <c r="E119" s="358"/>
      <c r="F119" s="293" t="s">
        <v>26</v>
      </c>
      <c r="G119" s="422">
        <v>36179836.979999997</v>
      </c>
      <c r="H119" s="424">
        <v>36179836.979999997</v>
      </c>
      <c r="I119" s="295">
        <v>25181545.600000001</v>
      </c>
      <c r="J119" s="296">
        <v>0.69601047715942488</v>
      </c>
      <c r="K119" s="323"/>
      <c r="L119" s="323"/>
      <c r="M119" s="464"/>
    </row>
    <row r="120" spans="1:13" s="316" customFormat="1" ht="48.75" hidden="1" customHeight="1" x14ac:dyDescent="0.25">
      <c r="A120" s="13"/>
      <c r="B120" s="85"/>
      <c r="C120" s="86"/>
      <c r="D120" s="86"/>
      <c r="E120" s="100"/>
      <c r="F120" s="109" t="s">
        <v>221</v>
      </c>
      <c r="G120" s="396">
        <v>36179836.979999997</v>
      </c>
      <c r="H120" s="250">
        <v>36179836.979999997</v>
      </c>
      <c r="I120" s="170">
        <v>25181545.600000001</v>
      </c>
      <c r="J120" s="198">
        <v>0.69601047715942488</v>
      </c>
      <c r="K120" s="323"/>
      <c r="L120" s="323"/>
    </row>
    <row r="121" spans="1:13" s="316" customFormat="1" ht="15.75" hidden="1" customHeight="1" thickBot="1" x14ac:dyDescent="0.3">
      <c r="A121" s="13"/>
      <c r="B121" s="387" t="s">
        <v>11</v>
      </c>
      <c r="C121" s="385"/>
      <c r="D121" s="385" t="s">
        <v>314</v>
      </c>
      <c r="E121" s="434" t="s">
        <v>112</v>
      </c>
      <c r="F121" s="298"/>
      <c r="G121" s="231">
        <v>36179836.979999997</v>
      </c>
      <c r="H121" s="226">
        <v>36179836.979999997</v>
      </c>
      <c r="I121" s="167">
        <v>25181545.600000001</v>
      </c>
      <c r="J121" s="194">
        <v>0.69601047715942488</v>
      </c>
      <c r="K121" s="323">
        <v>0</v>
      </c>
      <c r="L121" s="323">
        <v>36179836.979999997</v>
      </c>
    </row>
    <row r="122" spans="1:13" s="320" customFormat="1" ht="40.5" customHeight="1" thickBot="1" x14ac:dyDescent="0.3">
      <c r="A122" s="11"/>
      <c r="B122" s="271"/>
      <c r="C122" s="272"/>
      <c r="D122" s="272"/>
      <c r="E122" s="358"/>
      <c r="F122" s="420" t="s">
        <v>16</v>
      </c>
      <c r="G122" s="422">
        <v>1799973.66</v>
      </c>
      <c r="H122" s="425">
        <v>1847153.66</v>
      </c>
      <c r="I122" s="351">
        <v>1021893</v>
      </c>
      <c r="J122" s="352">
        <v>0.5532257668265671</v>
      </c>
      <c r="K122" s="323"/>
      <c r="L122" s="323"/>
      <c r="M122" s="463"/>
    </row>
    <row r="123" spans="1:13" s="324" customFormat="1" ht="31.5" hidden="1" customHeight="1" x14ac:dyDescent="0.25">
      <c r="A123" s="12"/>
      <c r="B123" s="85"/>
      <c r="C123" s="86"/>
      <c r="D123" s="86"/>
      <c r="E123" s="87"/>
      <c r="F123" s="103" t="s">
        <v>222</v>
      </c>
      <c r="G123" s="89">
        <v>1799973.66</v>
      </c>
      <c r="H123" s="108">
        <v>1847153.66</v>
      </c>
      <c r="I123" s="187">
        <v>1021893</v>
      </c>
      <c r="J123" s="205">
        <v>0.5532257668265671</v>
      </c>
      <c r="K123" s="323"/>
      <c r="L123" s="323"/>
    </row>
    <row r="124" spans="1:13" s="318" customFormat="1" ht="15" hidden="1" customHeight="1" x14ac:dyDescent="0.25">
      <c r="A124" s="13"/>
      <c r="B124" s="390" t="s">
        <v>11</v>
      </c>
      <c r="C124" s="381"/>
      <c r="D124" s="381" t="s">
        <v>520</v>
      </c>
      <c r="E124" s="383" t="s">
        <v>14</v>
      </c>
      <c r="F124" s="145"/>
      <c r="G124" s="63">
        <v>1331836.1599999999</v>
      </c>
      <c r="H124" s="163">
        <v>1331836.1599999999</v>
      </c>
      <c r="I124" s="167">
        <v>687395.5</v>
      </c>
      <c r="J124" s="194">
        <v>0.51612617275686523</v>
      </c>
      <c r="K124" s="323">
        <v>0</v>
      </c>
      <c r="L124" s="323">
        <v>1331836.1599999999</v>
      </c>
    </row>
    <row r="125" spans="1:13" s="318" customFormat="1" ht="17.25" hidden="1" customHeight="1" thickBot="1" x14ac:dyDescent="0.3">
      <c r="A125" s="13"/>
      <c r="B125" s="389" t="s">
        <v>11</v>
      </c>
      <c r="C125" s="380"/>
      <c r="D125" s="380" t="s">
        <v>315</v>
      </c>
      <c r="E125" s="382" t="s">
        <v>14</v>
      </c>
      <c r="F125" s="144"/>
      <c r="G125" s="61">
        <v>468137.5</v>
      </c>
      <c r="H125" s="155">
        <v>515317.5</v>
      </c>
      <c r="I125" s="179">
        <v>334497.5</v>
      </c>
      <c r="J125" s="192">
        <v>0.64910952956187207</v>
      </c>
      <c r="K125" s="323">
        <v>47180</v>
      </c>
      <c r="L125" s="323">
        <v>468137.5</v>
      </c>
    </row>
    <row r="126" spans="1:13" s="327" customFormat="1" ht="43.5" customHeight="1" thickBot="1" x14ac:dyDescent="0.3">
      <c r="A126" s="78">
        <v>4</v>
      </c>
      <c r="B126" s="90"/>
      <c r="C126" s="91"/>
      <c r="D126" s="91"/>
      <c r="E126" s="99"/>
      <c r="F126" s="426" t="s">
        <v>227</v>
      </c>
      <c r="G126" s="427">
        <v>166667307.56999999</v>
      </c>
      <c r="H126" s="228">
        <v>156106081.94999999</v>
      </c>
      <c r="I126" s="227">
        <v>91076797.730000004</v>
      </c>
      <c r="J126" s="229">
        <v>0.58342888753797217</v>
      </c>
      <c r="K126" s="323"/>
      <c r="L126" s="323"/>
      <c r="M126" s="462"/>
    </row>
    <row r="127" spans="1:13" s="327" customFormat="1" ht="36.75" customHeight="1" thickBot="1" x14ac:dyDescent="0.3">
      <c r="A127" s="26"/>
      <c r="B127" s="52"/>
      <c r="C127" s="53"/>
      <c r="D127" s="53"/>
      <c r="E127" s="54"/>
      <c r="F127" s="275" t="s">
        <v>170</v>
      </c>
      <c r="G127" s="413">
        <v>35216336.619999997</v>
      </c>
      <c r="H127" s="428">
        <v>36475703.710000001</v>
      </c>
      <c r="I127" s="308">
        <v>25976701.440000001</v>
      </c>
      <c r="J127" s="309">
        <v>0.71216450398127218</v>
      </c>
      <c r="K127" s="323"/>
      <c r="L127" s="323"/>
      <c r="M127" s="462"/>
    </row>
    <row r="128" spans="1:13" s="327" customFormat="1" ht="30" hidden="1" customHeight="1" x14ac:dyDescent="0.25">
      <c r="A128" s="26"/>
      <c r="B128" s="85"/>
      <c r="C128" s="86"/>
      <c r="D128" s="86"/>
      <c r="E128" s="100"/>
      <c r="F128" s="109" t="s">
        <v>38</v>
      </c>
      <c r="G128" s="396">
        <v>35216336.619999997</v>
      </c>
      <c r="H128" s="250">
        <v>36475703.710000001</v>
      </c>
      <c r="I128" s="170">
        <v>25976701.440000001</v>
      </c>
      <c r="J128" s="198">
        <v>0.71216450398127218</v>
      </c>
      <c r="K128" s="323"/>
      <c r="L128" s="323"/>
    </row>
    <row r="129" spans="1:13" s="327" customFormat="1" ht="15.75" hidden="1" customHeight="1" thickBot="1" x14ac:dyDescent="0.3">
      <c r="A129" s="26"/>
      <c r="B129" s="6" t="s">
        <v>36</v>
      </c>
      <c r="C129" s="4"/>
      <c r="D129" s="4" t="s">
        <v>316</v>
      </c>
      <c r="E129" s="24" t="s">
        <v>12</v>
      </c>
      <c r="F129" s="297"/>
      <c r="G129" s="231">
        <v>35216336.619999997</v>
      </c>
      <c r="H129" s="226">
        <v>36475703.710000001</v>
      </c>
      <c r="I129" s="167">
        <v>25976701.440000001</v>
      </c>
      <c r="J129" s="194">
        <v>0.71216450398127218</v>
      </c>
      <c r="K129" s="323">
        <v>1259367.0900000036</v>
      </c>
      <c r="L129" s="323">
        <v>35216336.619999997</v>
      </c>
    </row>
    <row r="130" spans="1:13" s="320" customFormat="1" ht="41.25" customHeight="1" thickBot="1" x14ac:dyDescent="0.3">
      <c r="A130" s="11"/>
      <c r="B130" s="94"/>
      <c r="C130" s="95"/>
      <c r="D130" s="95"/>
      <c r="E130" s="101"/>
      <c r="F130" s="355" t="s">
        <v>200</v>
      </c>
      <c r="G130" s="413">
        <v>131450970.95</v>
      </c>
      <c r="H130" s="429">
        <v>119630378.23999999</v>
      </c>
      <c r="I130" s="356">
        <v>65100096.289999999</v>
      </c>
      <c r="J130" s="357">
        <v>0.54417696614983135</v>
      </c>
      <c r="K130" s="323"/>
      <c r="L130" s="323"/>
      <c r="M130" s="463"/>
    </row>
    <row r="131" spans="1:13" s="318" customFormat="1" ht="30" hidden="1" customHeight="1" x14ac:dyDescent="0.25">
      <c r="A131" s="13"/>
      <c r="B131" s="85"/>
      <c r="C131" s="86"/>
      <c r="D131" s="86"/>
      <c r="E131" s="100"/>
      <c r="F131" s="103" t="s">
        <v>201</v>
      </c>
      <c r="G131" s="89">
        <v>131450970.95</v>
      </c>
      <c r="H131" s="108">
        <v>119630378.23999999</v>
      </c>
      <c r="I131" s="187">
        <v>65100096.289999999</v>
      </c>
      <c r="J131" s="205">
        <v>0.54417696614983135</v>
      </c>
      <c r="K131" s="323"/>
      <c r="L131" s="323"/>
    </row>
    <row r="132" spans="1:13" s="318" customFormat="1" ht="17.25" hidden="1" customHeight="1" thickBot="1" x14ac:dyDescent="0.3">
      <c r="A132" s="27"/>
      <c r="B132" s="14" t="s">
        <v>36</v>
      </c>
      <c r="C132" s="15"/>
      <c r="D132" s="15" t="s">
        <v>317</v>
      </c>
      <c r="E132" s="28" t="s">
        <v>37</v>
      </c>
      <c r="F132" s="105"/>
      <c r="G132" s="88">
        <v>131450970.95</v>
      </c>
      <c r="H132" s="162">
        <v>119630378.23999999</v>
      </c>
      <c r="I132" s="179">
        <v>65100096.289999999</v>
      </c>
      <c r="J132" s="192">
        <v>0.54417696614983135</v>
      </c>
      <c r="K132" s="323">
        <v>0</v>
      </c>
      <c r="L132" s="323">
        <v>119630378.23999999</v>
      </c>
    </row>
    <row r="133" spans="1:13" s="405" customFormat="1" ht="45.75" customHeight="1" thickBot="1" x14ac:dyDescent="0.3">
      <c r="A133" s="77">
        <v>5</v>
      </c>
      <c r="B133" s="32"/>
      <c r="C133" s="33"/>
      <c r="D133" s="33"/>
      <c r="E133" s="79"/>
      <c r="F133" s="364" t="s">
        <v>254</v>
      </c>
      <c r="G133" s="365">
        <v>7788567679.3999996</v>
      </c>
      <c r="H133" s="366">
        <v>8976710287.6700001</v>
      </c>
      <c r="I133" s="367">
        <v>5552421606.5500002</v>
      </c>
      <c r="J133" s="368">
        <v>0.61853634890908238</v>
      </c>
      <c r="K133" s="323"/>
      <c r="L133" s="323"/>
      <c r="M133" s="466"/>
    </row>
    <row r="134" spans="1:13" s="320" customFormat="1" ht="42" customHeight="1" x14ac:dyDescent="0.25">
      <c r="A134" s="11"/>
      <c r="B134" s="285"/>
      <c r="C134" s="286"/>
      <c r="D134" s="286"/>
      <c r="E134" s="418"/>
      <c r="F134" s="347" t="s">
        <v>172</v>
      </c>
      <c r="G134" s="422">
        <v>2552130617.5999999</v>
      </c>
      <c r="H134" s="443">
        <v>2578364172.1200004</v>
      </c>
      <c r="I134" s="348">
        <v>2055795318.1600003</v>
      </c>
      <c r="J134" s="349">
        <v>0.79732542842063703</v>
      </c>
      <c r="K134" s="323"/>
      <c r="L134" s="323"/>
      <c r="M134" s="463"/>
    </row>
    <row r="135" spans="1:13" s="324" customFormat="1" ht="17.25" hidden="1" customHeight="1" x14ac:dyDescent="0.25">
      <c r="A135" s="12"/>
      <c r="B135" s="83"/>
      <c r="C135" s="76"/>
      <c r="D135" s="76"/>
      <c r="E135" s="416"/>
      <c r="F135" s="109" t="s">
        <v>45</v>
      </c>
      <c r="G135" s="396">
        <v>1687752041</v>
      </c>
      <c r="H135" s="250">
        <v>1687752041</v>
      </c>
      <c r="I135" s="170">
        <v>1532059157.7900002</v>
      </c>
      <c r="J135" s="198">
        <v>0.90775132873324738</v>
      </c>
      <c r="K135" s="323"/>
      <c r="L135" s="323"/>
    </row>
    <row r="136" spans="1:13" s="316" customFormat="1" ht="12.75" hidden="1" customHeight="1" x14ac:dyDescent="0.25">
      <c r="A136" s="13"/>
      <c r="B136" s="6" t="s">
        <v>43</v>
      </c>
      <c r="C136" s="4"/>
      <c r="D136" s="4" t="s">
        <v>318</v>
      </c>
      <c r="E136" s="24" t="s">
        <v>51</v>
      </c>
      <c r="F136" s="149"/>
      <c r="G136" s="231">
        <v>1687107641</v>
      </c>
      <c r="H136" s="226">
        <v>1687107641</v>
      </c>
      <c r="I136" s="167">
        <v>1531595947.6600001</v>
      </c>
      <c r="J136" s="194">
        <v>0.90782349059374579</v>
      </c>
      <c r="K136" s="323">
        <v>0</v>
      </c>
      <c r="L136" s="323">
        <v>1687107641</v>
      </c>
    </row>
    <row r="137" spans="1:13" s="316" customFormat="1" ht="12.75" hidden="1" customHeight="1" x14ac:dyDescent="0.25">
      <c r="A137" s="13"/>
      <c r="B137" s="6" t="s">
        <v>43</v>
      </c>
      <c r="C137" s="4"/>
      <c r="D137" s="4" t="s">
        <v>319</v>
      </c>
      <c r="E137" s="24" t="s">
        <v>12</v>
      </c>
      <c r="F137" s="149"/>
      <c r="G137" s="231">
        <v>644400</v>
      </c>
      <c r="H137" s="226">
        <v>644400</v>
      </c>
      <c r="I137" s="167">
        <v>463210.13</v>
      </c>
      <c r="J137" s="194">
        <v>0.71882391371818743</v>
      </c>
      <c r="K137" s="323">
        <v>0</v>
      </c>
      <c r="L137" s="323">
        <v>644400</v>
      </c>
    </row>
    <row r="138" spans="1:13" s="324" customFormat="1" ht="45" hidden="1" customHeight="1" x14ac:dyDescent="0.25">
      <c r="A138" s="12"/>
      <c r="B138" s="97"/>
      <c r="C138" s="98"/>
      <c r="D138" s="98"/>
      <c r="E138" s="430"/>
      <c r="F138" s="111" t="s">
        <v>46</v>
      </c>
      <c r="G138" s="394">
        <v>0</v>
      </c>
      <c r="H138" s="444">
        <v>0</v>
      </c>
      <c r="I138" s="171"/>
      <c r="J138" s="206" t="e">
        <v>#DIV/0!</v>
      </c>
      <c r="K138" s="323">
        <v>0</v>
      </c>
      <c r="L138" s="323">
        <v>0</v>
      </c>
    </row>
    <row r="139" spans="1:13" s="316" customFormat="1" ht="12.75" hidden="1" customHeight="1" x14ac:dyDescent="0.25">
      <c r="A139" s="13"/>
      <c r="B139" s="6" t="s">
        <v>43</v>
      </c>
      <c r="C139" s="4"/>
      <c r="D139" s="4" t="s">
        <v>47</v>
      </c>
      <c r="E139" s="24" t="s">
        <v>12</v>
      </c>
      <c r="F139" s="149" t="s">
        <v>7</v>
      </c>
      <c r="G139" s="231"/>
      <c r="H139" s="226"/>
      <c r="I139" s="167"/>
      <c r="J139" s="194" t="e">
        <v>#DIV/0!</v>
      </c>
      <c r="K139" s="323">
        <v>0</v>
      </c>
      <c r="L139" s="323"/>
    </row>
    <row r="140" spans="1:13" s="324" customFormat="1" ht="45" hidden="1" customHeight="1" x14ac:dyDescent="0.25">
      <c r="A140" s="12"/>
      <c r="B140" s="83"/>
      <c r="C140" s="76"/>
      <c r="D140" s="76"/>
      <c r="E140" s="416"/>
      <c r="F140" s="109" t="s">
        <v>48</v>
      </c>
      <c r="G140" s="396">
        <v>88377294</v>
      </c>
      <c r="H140" s="250">
        <v>88377294</v>
      </c>
      <c r="I140" s="170">
        <v>42246686.479999997</v>
      </c>
      <c r="J140" s="198">
        <v>0.47802647680070398</v>
      </c>
      <c r="K140" s="323"/>
      <c r="L140" s="323"/>
    </row>
    <row r="141" spans="1:13" s="326" customFormat="1" ht="12.75" hidden="1" customHeight="1" x14ac:dyDescent="0.25">
      <c r="A141" s="13"/>
      <c r="B141" s="388" t="s">
        <v>43</v>
      </c>
      <c r="C141" s="374"/>
      <c r="D141" s="374" t="s">
        <v>320</v>
      </c>
      <c r="E141" s="431" t="s">
        <v>15</v>
      </c>
      <c r="F141" s="149"/>
      <c r="G141" s="231">
        <v>88377294</v>
      </c>
      <c r="H141" s="226">
        <v>88377294</v>
      </c>
      <c r="I141" s="167">
        <v>42246686.479999997</v>
      </c>
      <c r="J141" s="194">
        <v>0.47802647680070398</v>
      </c>
      <c r="K141" s="323">
        <v>0</v>
      </c>
      <c r="L141" s="323">
        <v>88377294</v>
      </c>
    </row>
    <row r="142" spans="1:13" s="324" customFormat="1" ht="18.75" hidden="1" customHeight="1" x14ac:dyDescent="0.25">
      <c r="A142" s="12"/>
      <c r="B142" s="83"/>
      <c r="C142" s="76"/>
      <c r="D142" s="76"/>
      <c r="E142" s="416"/>
      <c r="F142" s="109" t="s">
        <v>50</v>
      </c>
      <c r="G142" s="396">
        <v>727129115.19000006</v>
      </c>
      <c r="H142" s="250">
        <v>669134537.14999998</v>
      </c>
      <c r="I142" s="170">
        <v>445496670.87</v>
      </c>
      <c r="J142" s="198">
        <v>0.66578041654743181</v>
      </c>
      <c r="K142" s="323"/>
      <c r="L142" s="323"/>
    </row>
    <row r="143" spans="1:13" s="316" customFormat="1" ht="12.75" hidden="1" customHeight="1" x14ac:dyDescent="0.25">
      <c r="A143" s="13"/>
      <c r="B143" s="6" t="s">
        <v>43</v>
      </c>
      <c r="C143" s="4"/>
      <c r="D143" s="4" t="s">
        <v>321</v>
      </c>
      <c r="E143" s="24" t="s">
        <v>25</v>
      </c>
      <c r="F143" s="113"/>
      <c r="G143" s="231">
        <v>727129115.19000006</v>
      </c>
      <c r="H143" s="226">
        <v>669134537.14999998</v>
      </c>
      <c r="I143" s="167">
        <v>445496670.87</v>
      </c>
      <c r="J143" s="194">
        <v>0.66578041654743181</v>
      </c>
      <c r="K143" s="323">
        <v>-8587740.1900000572</v>
      </c>
      <c r="L143" s="323">
        <v>677722277.34000003</v>
      </c>
    </row>
    <row r="144" spans="1:13" s="324" customFormat="1" ht="18" hidden="1" customHeight="1" x14ac:dyDescent="0.25">
      <c r="A144" s="12"/>
      <c r="B144" s="83"/>
      <c r="C144" s="76"/>
      <c r="D144" s="76"/>
      <c r="E144" s="416"/>
      <c r="F144" s="109" t="s">
        <v>52</v>
      </c>
      <c r="G144" s="396">
        <v>48872167.409999996</v>
      </c>
      <c r="H144" s="250">
        <v>50255059.710000001</v>
      </c>
      <c r="I144" s="170">
        <v>33296749.02</v>
      </c>
      <c r="J144" s="198">
        <v>0.66255515787148589</v>
      </c>
      <c r="K144" s="323"/>
      <c r="L144" s="323"/>
    </row>
    <row r="145" spans="1:13" s="316" customFormat="1" ht="12.75" hidden="1" customHeight="1" x14ac:dyDescent="0.25">
      <c r="A145" s="13"/>
      <c r="B145" s="139" t="s">
        <v>43</v>
      </c>
      <c r="C145" s="151"/>
      <c r="D145" s="151" t="s">
        <v>322</v>
      </c>
      <c r="E145" s="361" t="s">
        <v>51</v>
      </c>
      <c r="F145" s="149"/>
      <c r="G145" s="231">
        <v>48872167.409999996</v>
      </c>
      <c r="H145" s="226">
        <v>50255059.710000001</v>
      </c>
      <c r="I145" s="167">
        <v>33296749.02</v>
      </c>
      <c r="J145" s="194">
        <v>0.66255515787148589</v>
      </c>
      <c r="K145" s="323">
        <v>0</v>
      </c>
      <c r="L145" s="323">
        <v>50255059.710000001</v>
      </c>
    </row>
    <row r="146" spans="1:13" s="324" customFormat="1" ht="18" hidden="1" customHeight="1" x14ac:dyDescent="0.25">
      <c r="A146" s="12"/>
      <c r="B146" s="83"/>
      <c r="C146" s="76"/>
      <c r="D146" s="76"/>
      <c r="E146" s="416"/>
      <c r="F146" s="109" t="s">
        <v>53</v>
      </c>
      <c r="G146" s="396">
        <v>0</v>
      </c>
      <c r="H146" s="250">
        <v>72067462.480000004</v>
      </c>
      <c r="I146" s="170">
        <v>496054</v>
      </c>
      <c r="J146" s="198">
        <v>6.8831894856526098E-3</v>
      </c>
      <c r="K146" s="323">
        <v>72067462.480000004</v>
      </c>
      <c r="L146" s="323">
        <v>0</v>
      </c>
    </row>
    <row r="147" spans="1:13" s="316" customFormat="1" ht="12.75" hidden="1" customHeight="1" x14ac:dyDescent="0.25">
      <c r="A147" s="13"/>
      <c r="B147" s="692" t="s">
        <v>43</v>
      </c>
      <c r="C147" s="656"/>
      <c r="D147" s="656" t="s">
        <v>529</v>
      </c>
      <c r="E147" s="696"/>
      <c r="F147" s="149"/>
      <c r="G147" s="231"/>
      <c r="H147" s="226">
        <v>72067462.480000004</v>
      </c>
      <c r="I147" s="167">
        <v>496054</v>
      </c>
      <c r="J147" s="194">
        <v>6.8831894856526098E-3</v>
      </c>
      <c r="K147" s="323">
        <v>72067462.480000004</v>
      </c>
      <c r="L147" s="323"/>
    </row>
    <row r="148" spans="1:13" s="326" customFormat="1" ht="12.75" hidden="1" customHeight="1" x14ac:dyDescent="0.25">
      <c r="A148" s="13"/>
      <c r="B148" s="694"/>
      <c r="C148" s="657"/>
      <c r="D148" s="657"/>
      <c r="E148" s="697"/>
      <c r="F148" s="149" t="s">
        <v>7</v>
      </c>
      <c r="G148" s="231"/>
      <c r="H148" s="226"/>
      <c r="I148" s="167"/>
      <c r="J148" s="194" t="e">
        <v>#DIV/0!</v>
      </c>
      <c r="K148" s="323">
        <v>0</v>
      </c>
      <c r="L148" s="323"/>
    </row>
    <row r="149" spans="1:13" s="324" customFormat="1" ht="28.5" hidden="1" customHeight="1" x14ac:dyDescent="0.25">
      <c r="A149" s="12"/>
      <c r="B149" s="115"/>
      <c r="C149" s="51"/>
      <c r="D149" s="51"/>
      <c r="E149" s="433"/>
      <c r="F149" s="111" t="s">
        <v>161</v>
      </c>
      <c r="G149" s="394">
        <v>0</v>
      </c>
      <c r="H149" s="444">
        <v>0</v>
      </c>
      <c r="I149" s="171">
        <v>0</v>
      </c>
      <c r="J149" s="206" t="e">
        <v>#DIV/0!</v>
      </c>
      <c r="K149" s="323">
        <v>0</v>
      </c>
      <c r="L149" s="323">
        <v>0</v>
      </c>
    </row>
    <row r="150" spans="1:13" s="326" customFormat="1" ht="12.75" hidden="1" customHeight="1" x14ac:dyDescent="0.25">
      <c r="A150" s="13"/>
      <c r="B150" s="692" t="s">
        <v>43</v>
      </c>
      <c r="C150" s="656"/>
      <c r="D150" s="656" t="s">
        <v>160</v>
      </c>
      <c r="E150" s="696" t="s">
        <v>25</v>
      </c>
      <c r="F150" s="149"/>
      <c r="G150" s="231"/>
      <c r="H150" s="226"/>
      <c r="I150" s="167"/>
      <c r="J150" s="194" t="e">
        <v>#DIV/0!</v>
      </c>
      <c r="K150" s="323">
        <v>0</v>
      </c>
      <c r="L150" s="323"/>
    </row>
    <row r="151" spans="1:13" s="326" customFormat="1" ht="12.75" hidden="1" customHeight="1" x14ac:dyDescent="0.25">
      <c r="A151" s="13"/>
      <c r="B151" s="693"/>
      <c r="C151" s="695"/>
      <c r="D151" s="695"/>
      <c r="E151" s="703"/>
      <c r="F151" s="149" t="s">
        <v>7</v>
      </c>
      <c r="G151" s="439"/>
      <c r="H151" s="445"/>
      <c r="I151" s="169"/>
      <c r="J151" s="194" t="e">
        <v>#DIV/0!</v>
      </c>
      <c r="K151" s="323">
        <v>0</v>
      </c>
      <c r="L151" s="323"/>
    </row>
    <row r="152" spans="1:13" s="326" customFormat="1" ht="12.75" hidden="1" customHeight="1" x14ac:dyDescent="0.25">
      <c r="A152" s="13"/>
      <c r="B152" s="694"/>
      <c r="C152" s="657"/>
      <c r="D152" s="657"/>
      <c r="E152" s="697"/>
      <c r="F152" s="149" t="s">
        <v>9</v>
      </c>
      <c r="G152" s="439"/>
      <c r="H152" s="445"/>
      <c r="I152" s="169"/>
      <c r="J152" s="194" t="e">
        <v>#DIV/0!</v>
      </c>
      <c r="K152" s="323">
        <v>0</v>
      </c>
      <c r="L152" s="323"/>
    </row>
    <row r="153" spans="1:13" s="324" customFormat="1" ht="30" hidden="1" customHeight="1" x14ac:dyDescent="0.25">
      <c r="A153" s="12"/>
      <c r="B153" s="83"/>
      <c r="C153" s="76"/>
      <c r="D153" s="76"/>
      <c r="E153" s="416"/>
      <c r="F153" s="109" t="s">
        <v>56</v>
      </c>
      <c r="G153" s="396">
        <v>0</v>
      </c>
      <c r="H153" s="250">
        <v>10777777.779999999</v>
      </c>
      <c r="I153" s="170">
        <v>2200000</v>
      </c>
      <c r="J153" s="198">
        <v>0.20412371129811885</v>
      </c>
      <c r="K153" s="323"/>
      <c r="L153" s="323"/>
    </row>
    <row r="154" spans="1:13" s="316" customFormat="1" ht="15" hidden="1" customHeight="1" x14ac:dyDescent="0.25">
      <c r="A154" s="13"/>
      <c r="B154" s="389" t="s">
        <v>43</v>
      </c>
      <c r="C154" s="380"/>
      <c r="D154" s="380" t="s">
        <v>447</v>
      </c>
      <c r="E154" s="432" t="s">
        <v>25</v>
      </c>
      <c r="F154" s="149"/>
      <c r="G154" s="231"/>
      <c r="H154" s="226">
        <v>10777777.779999999</v>
      </c>
      <c r="I154" s="167">
        <v>2200000</v>
      </c>
      <c r="J154" s="194">
        <v>0.20412371129811885</v>
      </c>
      <c r="K154" s="323">
        <v>0</v>
      </c>
      <c r="L154" s="323">
        <v>10777777.779999999</v>
      </c>
    </row>
    <row r="155" spans="1:13" s="324" customFormat="1" ht="15" hidden="1" customHeight="1" x14ac:dyDescent="0.25">
      <c r="A155" s="12"/>
      <c r="B155" s="115"/>
      <c r="C155" s="51"/>
      <c r="D155" s="51"/>
      <c r="E155" s="433"/>
      <c r="F155" s="111" t="s">
        <v>54</v>
      </c>
      <c r="G155" s="394">
        <v>0</v>
      </c>
      <c r="H155" s="444">
        <v>0</v>
      </c>
      <c r="I155" s="171">
        <v>0</v>
      </c>
      <c r="J155" s="206" t="e">
        <v>#DIV/0!</v>
      </c>
      <c r="K155" s="323">
        <v>0</v>
      </c>
      <c r="L155" s="323">
        <v>0</v>
      </c>
    </row>
    <row r="156" spans="1:13" s="326" customFormat="1" ht="12.75" hidden="1" customHeight="1" x14ac:dyDescent="0.25">
      <c r="A156" s="13"/>
      <c r="B156" s="692" t="s">
        <v>43</v>
      </c>
      <c r="C156" s="656"/>
      <c r="D156" s="656" t="s">
        <v>55</v>
      </c>
      <c r="E156" s="696" t="s">
        <v>25</v>
      </c>
      <c r="F156" s="149"/>
      <c r="G156" s="231"/>
      <c r="H156" s="226"/>
      <c r="I156" s="167"/>
      <c r="J156" s="194" t="e">
        <v>#DIV/0!</v>
      </c>
      <c r="K156" s="323">
        <v>0</v>
      </c>
      <c r="L156" s="323"/>
    </row>
    <row r="157" spans="1:13" s="326" customFormat="1" ht="12.75" hidden="1" customHeight="1" x14ac:dyDescent="0.25">
      <c r="A157" s="13"/>
      <c r="B157" s="694"/>
      <c r="C157" s="657"/>
      <c r="D157" s="657"/>
      <c r="E157" s="697"/>
      <c r="F157" s="149" t="s">
        <v>7</v>
      </c>
      <c r="G157" s="231"/>
      <c r="H157" s="226"/>
      <c r="I157" s="167"/>
      <c r="J157" s="194" t="e">
        <v>#DIV/0!</v>
      </c>
      <c r="K157" s="323">
        <v>0</v>
      </c>
      <c r="L157" s="323"/>
    </row>
    <row r="158" spans="1:13" s="326" customFormat="1" ht="12.75" hidden="1" customHeight="1" x14ac:dyDescent="0.25">
      <c r="A158" s="13"/>
      <c r="B158" s="139"/>
      <c r="C158" s="151"/>
      <c r="D158" s="151"/>
      <c r="E158" s="361"/>
      <c r="F158" s="149"/>
      <c r="G158" s="231"/>
      <c r="H158" s="226"/>
      <c r="I158" s="167"/>
      <c r="J158" s="194" t="e">
        <v>#DIV/0!</v>
      </c>
      <c r="K158" s="323">
        <v>0</v>
      </c>
      <c r="L158" s="323"/>
    </row>
    <row r="159" spans="1:13" s="320" customFormat="1" ht="39.75" customHeight="1" x14ac:dyDescent="0.25">
      <c r="A159" s="11"/>
      <c r="B159" s="291"/>
      <c r="C159" s="292"/>
      <c r="D159" s="292"/>
      <c r="E159" s="415"/>
      <c r="F159" s="293" t="s">
        <v>173</v>
      </c>
      <c r="G159" s="422">
        <v>3499688491.23</v>
      </c>
      <c r="H159" s="424">
        <v>3548042163.7800002</v>
      </c>
      <c r="I159" s="295">
        <v>2360604152.4500003</v>
      </c>
      <c r="J159" s="296">
        <v>0.66532584548969065</v>
      </c>
      <c r="K159" s="323"/>
      <c r="L159" s="323"/>
      <c r="M159" s="463"/>
    </row>
    <row r="160" spans="1:13" s="324" customFormat="1" ht="18" hidden="1" customHeight="1" x14ac:dyDescent="0.25">
      <c r="A160" s="12"/>
      <c r="B160" s="83"/>
      <c r="C160" s="76"/>
      <c r="D160" s="76"/>
      <c r="E160" s="416"/>
      <c r="F160" s="109" t="s">
        <v>45</v>
      </c>
      <c r="G160" s="396">
        <v>2294872764</v>
      </c>
      <c r="H160" s="250">
        <v>2294872764</v>
      </c>
      <c r="I160" s="170">
        <v>1509347527.99</v>
      </c>
      <c r="J160" s="198">
        <v>0.65770423165386438</v>
      </c>
      <c r="K160" s="323"/>
      <c r="L160" s="323"/>
    </row>
    <row r="161" spans="1:12" s="326" customFormat="1" ht="12.75" hidden="1" customHeight="1" x14ac:dyDescent="0.25">
      <c r="A161" s="13"/>
      <c r="B161" s="6" t="s">
        <v>43</v>
      </c>
      <c r="C161" s="4"/>
      <c r="D161" s="4" t="s">
        <v>323</v>
      </c>
      <c r="E161" s="24" t="s">
        <v>51</v>
      </c>
      <c r="F161" s="149"/>
      <c r="G161" s="231">
        <v>2293414764</v>
      </c>
      <c r="H161" s="226">
        <v>2293414764</v>
      </c>
      <c r="I161" s="167">
        <v>1508275915.99</v>
      </c>
      <c r="J161" s="194">
        <v>0.6576551000131261</v>
      </c>
      <c r="K161" s="323">
        <v>0</v>
      </c>
      <c r="L161" s="323">
        <v>2293414764</v>
      </c>
    </row>
    <row r="162" spans="1:12" s="326" customFormat="1" ht="12.75" hidden="1" customHeight="1" x14ac:dyDescent="0.25">
      <c r="A162" s="13"/>
      <c r="B162" s="6" t="s">
        <v>43</v>
      </c>
      <c r="C162" s="4"/>
      <c r="D162" s="4" t="s">
        <v>324</v>
      </c>
      <c r="E162" s="24" t="s">
        <v>12</v>
      </c>
      <c r="F162" s="149"/>
      <c r="G162" s="231">
        <v>1458000</v>
      </c>
      <c r="H162" s="226">
        <v>1458000</v>
      </c>
      <c r="I162" s="167">
        <v>1071612</v>
      </c>
      <c r="J162" s="194">
        <v>0.73498765432098767</v>
      </c>
      <c r="K162" s="323">
        <v>0</v>
      </c>
      <c r="L162" s="323">
        <v>1458000</v>
      </c>
    </row>
    <row r="163" spans="1:12" s="324" customFormat="1" ht="45" hidden="1" customHeight="1" x14ac:dyDescent="0.25">
      <c r="A163" s="12"/>
      <c r="B163" s="83"/>
      <c r="C163" s="76"/>
      <c r="D163" s="76"/>
      <c r="E163" s="416"/>
      <c r="F163" s="109" t="s">
        <v>57</v>
      </c>
      <c r="G163" s="396">
        <v>164052000</v>
      </c>
      <c r="H163" s="250">
        <v>166288163</v>
      </c>
      <c r="I163" s="170">
        <v>124589705.5</v>
      </c>
      <c r="J163" s="198">
        <v>0.74923977300777567</v>
      </c>
      <c r="K163" s="323"/>
      <c r="L163" s="323"/>
    </row>
    <row r="164" spans="1:12" s="316" customFormat="1" ht="14.25" hidden="1" customHeight="1" x14ac:dyDescent="0.25">
      <c r="A164" s="13"/>
      <c r="B164" s="6" t="s">
        <v>43</v>
      </c>
      <c r="C164" s="4"/>
      <c r="D164" s="4" t="s">
        <v>325</v>
      </c>
      <c r="E164" s="24" t="s">
        <v>51</v>
      </c>
      <c r="F164" s="149"/>
      <c r="G164" s="231">
        <v>164052000</v>
      </c>
      <c r="H164" s="226">
        <v>166288163</v>
      </c>
      <c r="I164" s="167">
        <v>124589705.5</v>
      </c>
      <c r="J164" s="194">
        <v>0.74923977300777567</v>
      </c>
      <c r="K164" s="323">
        <v>0</v>
      </c>
      <c r="L164" s="323">
        <v>166288163</v>
      </c>
    </row>
    <row r="165" spans="1:12" s="324" customFormat="1" ht="15" hidden="1" customHeight="1" x14ac:dyDescent="0.25">
      <c r="A165" s="12"/>
      <c r="B165" s="83"/>
      <c r="C165" s="76"/>
      <c r="D165" s="76"/>
      <c r="E165" s="416"/>
      <c r="F165" s="109" t="s">
        <v>52</v>
      </c>
      <c r="G165" s="396">
        <v>378255196.81</v>
      </c>
      <c r="H165" s="250">
        <v>395179644.36000001</v>
      </c>
      <c r="I165" s="170">
        <v>286314498.30000001</v>
      </c>
      <c r="J165" s="198">
        <v>0.72451732366855859</v>
      </c>
      <c r="K165" s="323"/>
      <c r="L165" s="323"/>
    </row>
    <row r="166" spans="1:12" s="326" customFormat="1" ht="14.25" hidden="1" customHeight="1" x14ac:dyDescent="0.25">
      <c r="A166" s="13"/>
      <c r="B166" s="6" t="s">
        <v>43</v>
      </c>
      <c r="C166" s="4"/>
      <c r="D166" s="4" t="s">
        <v>326</v>
      </c>
      <c r="E166" s="24" t="s">
        <v>51</v>
      </c>
      <c r="F166" s="149"/>
      <c r="G166" s="231">
        <v>378255196.81</v>
      </c>
      <c r="H166" s="226">
        <v>395179644.36000001</v>
      </c>
      <c r="I166" s="167">
        <v>286314498.30000001</v>
      </c>
      <c r="J166" s="194">
        <v>0.72451732366855859</v>
      </c>
      <c r="K166" s="323">
        <v>0</v>
      </c>
      <c r="L166" s="323">
        <v>395179644.36000001</v>
      </c>
    </row>
    <row r="167" spans="1:12" s="324" customFormat="1" ht="30" hidden="1" customHeight="1" x14ac:dyDescent="0.25">
      <c r="A167" s="12"/>
      <c r="B167" s="83"/>
      <c r="C167" s="76"/>
      <c r="D167" s="76"/>
      <c r="E167" s="416"/>
      <c r="F167" s="109" t="s">
        <v>58</v>
      </c>
      <c r="G167" s="396">
        <v>281802018.19999999</v>
      </c>
      <c r="H167" s="250">
        <v>281778018.19999999</v>
      </c>
      <c r="I167" s="170">
        <v>198589609.02000001</v>
      </c>
      <c r="J167" s="198">
        <v>0.70477324770963989</v>
      </c>
      <c r="K167" s="323"/>
      <c r="L167" s="323"/>
    </row>
    <row r="168" spans="1:12" s="326" customFormat="1" ht="12.75" hidden="1" customHeight="1" x14ac:dyDescent="0.25">
      <c r="A168" s="13"/>
      <c r="B168" s="6" t="s">
        <v>43</v>
      </c>
      <c r="C168" s="4"/>
      <c r="D168" s="4" t="s">
        <v>327</v>
      </c>
      <c r="E168" s="24" t="s">
        <v>51</v>
      </c>
      <c r="F168" s="149"/>
      <c r="G168" s="231">
        <v>281802018.19999999</v>
      </c>
      <c r="H168" s="226">
        <v>281778018.19999999</v>
      </c>
      <c r="I168" s="167">
        <v>198589609.02000001</v>
      </c>
      <c r="J168" s="194">
        <v>0.70477324770963989</v>
      </c>
      <c r="K168" s="323">
        <v>0</v>
      </c>
      <c r="L168" s="323">
        <v>281778018.19999999</v>
      </c>
    </row>
    <row r="169" spans="1:12" s="324" customFormat="1" ht="15" hidden="1" customHeight="1" x14ac:dyDescent="0.25">
      <c r="A169" s="12"/>
      <c r="B169" s="83"/>
      <c r="C169" s="76"/>
      <c r="D169" s="76"/>
      <c r="E169" s="416"/>
      <c r="F169" s="109" t="s">
        <v>59</v>
      </c>
      <c r="G169" s="396">
        <v>58273531.380000003</v>
      </c>
      <c r="H169" s="250">
        <v>56680683.380000003</v>
      </c>
      <c r="I169" s="170">
        <v>32949356.109999999</v>
      </c>
      <c r="J169" s="198">
        <v>0.58131543490928173</v>
      </c>
      <c r="K169" s="323"/>
      <c r="L169" s="323"/>
    </row>
    <row r="170" spans="1:12" s="326" customFormat="1" ht="14.25" hidden="1" customHeight="1" x14ac:dyDescent="0.25">
      <c r="A170" s="13"/>
      <c r="B170" s="6" t="s">
        <v>43</v>
      </c>
      <c r="C170" s="4"/>
      <c r="D170" s="4" t="s">
        <v>328</v>
      </c>
      <c r="E170" s="24" t="s">
        <v>12</v>
      </c>
      <c r="F170" s="149"/>
      <c r="G170" s="231">
        <v>58273531.380000003</v>
      </c>
      <c r="H170" s="226">
        <v>56680683.380000003</v>
      </c>
      <c r="I170" s="167">
        <v>32949356.109999999</v>
      </c>
      <c r="J170" s="194">
        <v>0.58131543490928173</v>
      </c>
      <c r="K170" s="323">
        <v>0</v>
      </c>
      <c r="L170" s="323">
        <v>56680683.380000003</v>
      </c>
    </row>
    <row r="171" spans="1:12" s="324" customFormat="1" ht="45" hidden="1" customHeight="1" x14ac:dyDescent="0.25">
      <c r="A171" s="12"/>
      <c r="B171" s="97"/>
      <c r="C171" s="98"/>
      <c r="D171" s="98"/>
      <c r="E171" s="430"/>
      <c r="F171" s="111" t="s">
        <v>60</v>
      </c>
      <c r="G171" s="394">
        <v>0</v>
      </c>
      <c r="H171" s="444">
        <v>0</v>
      </c>
      <c r="I171" s="171">
        <v>0</v>
      </c>
      <c r="J171" s="206" t="e">
        <v>#DIV/0!</v>
      </c>
      <c r="K171" s="323">
        <v>0</v>
      </c>
      <c r="L171" s="323">
        <v>0</v>
      </c>
    </row>
    <row r="172" spans="1:12" s="326" customFormat="1" ht="12.75" hidden="1" customHeight="1" x14ac:dyDescent="0.25">
      <c r="A172" s="13"/>
      <c r="B172" s="674" t="s">
        <v>43</v>
      </c>
      <c r="C172" s="659"/>
      <c r="D172" s="659" t="s">
        <v>61</v>
      </c>
      <c r="E172" s="698" t="s">
        <v>25</v>
      </c>
      <c r="F172" s="149"/>
      <c r="G172" s="231"/>
      <c r="H172" s="226"/>
      <c r="I172" s="167"/>
      <c r="J172" s="194" t="e">
        <v>#DIV/0!</v>
      </c>
      <c r="K172" s="323">
        <v>0</v>
      </c>
      <c r="L172" s="323"/>
    </row>
    <row r="173" spans="1:12" s="326" customFormat="1" ht="12.75" hidden="1" customHeight="1" x14ac:dyDescent="0.25">
      <c r="A173" s="13"/>
      <c r="B173" s="668"/>
      <c r="C173" s="660"/>
      <c r="D173" s="660"/>
      <c r="E173" s="702"/>
      <c r="F173" s="149" t="s">
        <v>7</v>
      </c>
      <c r="G173" s="439"/>
      <c r="H173" s="445"/>
      <c r="I173" s="169"/>
      <c r="J173" s="194" t="e">
        <v>#DIV/0!</v>
      </c>
      <c r="K173" s="323">
        <v>0</v>
      </c>
      <c r="L173" s="323"/>
    </row>
    <row r="174" spans="1:12" s="326" customFormat="1" ht="12.75" hidden="1" customHeight="1" x14ac:dyDescent="0.25">
      <c r="A174" s="13"/>
      <c r="B174" s="669"/>
      <c r="C174" s="661"/>
      <c r="D174" s="661"/>
      <c r="E174" s="700"/>
      <c r="F174" s="149" t="s">
        <v>9</v>
      </c>
      <c r="G174" s="439"/>
      <c r="H174" s="445"/>
      <c r="I174" s="169"/>
      <c r="J174" s="194" t="e">
        <v>#DIV/0!</v>
      </c>
      <c r="K174" s="323">
        <v>0</v>
      </c>
      <c r="L174" s="323"/>
    </row>
    <row r="175" spans="1:12" s="324" customFormat="1" ht="45" hidden="1" customHeight="1" x14ac:dyDescent="0.25">
      <c r="A175" s="12"/>
      <c r="B175" s="83"/>
      <c r="C175" s="76"/>
      <c r="D175" s="76"/>
      <c r="E175" s="416"/>
      <c r="F175" s="109" t="s">
        <v>210</v>
      </c>
      <c r="G175" s="396">
        <v>319062620.83999997</v>
      </c>
      <c r="H175" s="250">
        <v>319062620.83999997</v>
      </c>
      <c r="I175" s="170">
        <v>205443095.53</v>
      </c>
      <c r="J175" s="198">
        <v>0.64389584398550825</v>
      </c>
      <c r="K175" s="323"/>
      <c r="L175" s="323"/>
    </row>
    <row r="176" spans="1:12" s="316" customFormat="1" ht="12.75" hidden="1" customHeight="1" x14ac:dyDescent="0.25">
      <c r="A176" s="13"/>
      <c r="B176" s="6" t="s">
        <v>43</v>
      </c>
      <c r="C176" s="4"/>
      <c r="D176" s="4" t="s">
        <v>329</v>
      </c>
      <c r="E176" s="24" t="s">
        <v>51</v>
      </c>
      <c r="F176" s="113"/>
      <c r="G176" s="231">
        <v>319062620.83999997</v>
      </c>
      <c r="H176" s="226">
        <v>319062620.83999997</v>
      </c>
      <c r="I176" s="167">
        <v>205443095.53</v>
      </c>
      <c r="J176" s="194">
        <v>0.64389584398550825</v>
      </c>
      <c r="K176" s="323">
        <v>0</v>
      </c>
      <c r="L176" s="323">
        <v>319062620.83999997</v>
      </c>
    </row>
    <row r="177" spans="1:12" s="324" customFormat="1" ht="30" hidden="1" customHeight="1" x14ac:dyDescent="0.25">
      <c r="A177" s="12"/>
      <c r="B177" s="97"/>
      <c r="C177" s="98"/>
      <c r="D177" s="98"/>
      <c r="E177" s="430"/>
      <c r="F177" s="111" t="s">
        <v>62</v>
      </c>
      <c r="G177" s="394">
        <v>0</v>
      </c>
      <c r="H177" s="444">
        <v>0</v>
      </c>
      <c r="I177" s="171">
        <v>0</v>
      </c>
      <c r="J177" s="206" t="e">
        <v>#DIV/0!</v>
      </c>
      <c r="K177" s="323">
        <v>0</v>
      </c>
      <c r="L177" s="323">
        <v>0</v>
      </c>
    </row>
    <row r="178" spans="1:12" s="316" customFormat="1" ht="12.75" hidden="1" customHeight="1" x14ac:dyDescent="0.25">
      <c r="A178" s="13"/>
      <c r="B178" s="674" t="s">
        <v>43</v>
      </c>
      <c r="C178" s="659"/>
      <c r="D178" s="659" t="s">
        <v>63</v>
      </c>
      <c r="E178" s="698" t="s">
        <v>25</v>
      </c>
      <c r="F178" s="149"/>
      <c r="G178" s="231"/>
      <c r="H178" s="226"/>
      <c r="I178" s="167"/>
      <c r="J178" s="194" t="e">
        <v>#DIV/0!</v>
      </c>
      <c r="K178" s="323">
        <v>0</v>
      </c>
      <c r="L178" s="323"/>
    </row>
    <row r="179" spans="1:12" s="326" customFormat="1" ht="12.75" hidden="1" customHeight="1" x14ac:dyDescent="0.25">
      <c r="A179" s="13"/>
      <c r="B179" s="675"/>
      <c r="C179" s="665"/>
      <c r="D179" s="665"/>
      <c r="E179" s="699"/>
      <c r="F179" s="149" t="s">
        <v>7</v>
      </c>
      <c r="G179" s="231"/>
      <c r="H179" s="226"/>
      <c r="I179" s="167"/>
      <c r="J179" s="194" t="e">
        <v>#DIV/0!</v>
      </c>
      <c r="K179" s="323">
        <v>0</v>
      </c>
      <c r="L179" s="323"/>
    </row>
    <row r="180" spans="1:12" s="324" customFormat="1" ht="45" hidden="1" customHeight="1" x14ac:dyDescent="0.25">
      <c r="A180" s="12"/>
      <c r="B180" s="83"/>
      <c r="C180" s="76"/>
      <c r="D180" s="76"/>
      <c r="E180" s="416"/>
      <c r="F180" s="109" t="s">
        <v>53</v>
      </c>
      <c r="G180" s="396">
        <v>0</v>
      </c>
      <c r="H180" s="250">
        <v>13809910</v>
      </c>
      <c r="I180" s="170">
        <v>0</v>
      </c>
      <c r="J180" s="198">
        <v>0</v>
      </c>
      <c r="K180" s="323">
        <v>13809910</v>
      </c>
      <c r="L180" s="323">
        <v>0</v>
      </c>
    </row>
    <row r="181" spans="1:12" s="326" customFormat="1" ht="12.75" hidden="1" customHeight="1" x14ac:dyDescent="0.25">
      <c r="A181" s="13"/>
      <c r="B181" s="674" t="s">
        <v>43</v>
      </c>
      <c r="C181" s="659"/>
      <c r="D181" s="659" t="s">
        <v>528</v>
      </c>
      <c r="E181" s="698"/>
      <c r="F181" s="149"/>
      <c r="G181" s="231"/>
      <c r="H181" s="226">
        <v>13809910</v>
      </c>
      <c r="I181" s="167">
        <v>0</v>
      </c>
      <c r="J181" s="194">
        <v>0</v>
      </c>
      <c r="K181" s="323">
        <v>13809910</v>
      </c>
      <c r="L181" s="323"/>
    </row>
    <row r="182" spans="1:12" s="326" customFormat="1" ht="12.75" hidden="1" customHeight="1" x14ac:dyDescent="0.25">
      <c r="A182" s="13"/>
      <c r="B182" s="675"/>
      <c r="C182" s="665"/>
      <c r="D182" s="665"/>
      <c r="E182" s="699"/>
      <c r="F182" s="149" t="s">
        <v>7</v>
      </c>
      <c r="G182" s="231"/>
      <c r="H182" s="226"/>
      <c r="I182" s="167"/>
      <c r="J182" s="194" t="e">
        <v>#DIV/0!</v>
      </c>
      <c r="K182" s="323">
        <v>0</v>
      </c>
      <c r="L182" s="323"/>
    </row>
    <row r="183" spans="1:12" s="324" customFormat="1" ht="30" hidden="1" customHeight="1" x14ac:dyDescent="0.25">
      <c r="A183" s="12"/>
      <c r="B183" s="97"/>
      <c r="C183" s="98"/>
      <c r="D183" s="98"/>
      <c r="E183" s="430"/>
      <c r="F183" s="111" t="s">
        <v>161</v>
      </c>
      <c r="G183" s="394">
        <v>0</v>
      </c>
      <c r="H183" s="444">
        <v>0</v>
      </c>
      <c r="I183" s="171">
        <v>0</v>
      </c>
      <c r="J183" s="206" t="e">
        <v>#DIV/0!</v>
      </c>
      <c r="K183" s="323">
        <v>0</v>
      </c>
      <c r="L183" s="323">
        <v>0</v>
      </c>
    </row>
    <row r="184" spans="1:12" s="326" customFormat="1" ht="12.75" hidden="1" customHeight="1" x14ac:dyDescent="0.25">
      <c r="A184" s="13"/>
      <c r="B184" s="674" t="s">
        <v>43</v>
      </c>
      <c r="C184" s="659"/>
      <c r="D184" s="659" t="s">
        <v>162</v>
      </c>
      <c r="E184" s="698" t="s">
        <v>25</v>
      </c>
      <c r="F184" s="149"/>
      <c r="G184" s="231"/>
      <c r="H184" s="226"/>
      <c r="I184" s="167"/>
      <c r="J184" s="194" t="e">
        <v>#DIV/0!</v>
      </c>
      <c r="K184" s="323">
        <v>0</v>
      </c>
      <c r="L184" s="323"/>
    </row>
    <row r="185" spans="1:12" s="326" customFormat="1" ht="12.75" hidden="1" customHeight="1" x14ac:dyDescent="0.25">
      <c r="A185" s="13"/>
      <c r="B185" s="675"/>
      <c r="C185" s="665"/>
      <c r="D185" s="665"/>
      <c r="E185" s="699"/>
      <c r="F185" s="149" t="s">
        <v>7</v>
      </c>
      <c r="G185" s="231"/>
      <c r="H185" s="226"/>
      <c r="I185" s="167"/>
      <c r="J185" s="194" t="e">
        <v>#DIV/0!</v>
      </c>
      <c r="K185" s="323">
        <v>0</v>
      </c>
      <c r="L185" s="323"/>
    </row>
    <row r="186" spans="1:12" s="324" customFormat="1" ht="15" hidden="1" customHeight="1" x14ac:dyDescent="0.25">
      <c r="A186" s="12"/>
      <c r="B186" s="97"/>
      <c r="C186" s="98"/>
      <c r="D186" s="98"/>
      <c r="E186" s="430"/>
      <c r="F186" s="111" t="s">
        <v>54</v>
      </c>
      <c r="G186" s="394">
        <v>0</v>
      </c>
      <c r="H186" s="444">
        <v>0</v>
      </c>
      <c r="I186" s="171">
        <v>0</v>
      </c>
      <c r="J186" s="206" t="e">
        <v>#DIV/0!</v>
      </c>
      <c r="K186" s="323">
        <v>0</v>
      </c>
      <c r="L186" s="323">
        <v>0</v>
      </c>
    </row>
    <row r="187" spans="1:12" s="326" customFormat="1" ht="12.75" hidden="1" customHeight="1" x14ac:dyDescent="0.25">
      <c r="A187" s="13"/>
      <c r="B187" s="674" t="s">
        <v>43</v>
      </c>
      <c r="C187" s="659"/>
      <c r="D187" s="659" t="s">
        <v>64</v>
      </c>
      <c r="E187" s="698" t="s">
        <v>25</v>
      </c>
      <c r="F187" s="149"/>
      <c r="G187" s="231"/>
      <c r="H187" s="226"/>
      <c r="I187" s="167"/>
      <c r="J187" s="194" t="e">
        <v>#DIV/0!</v>
      </c>
      <c r="K187" s="323">
        <v>0</v>
      </c>
      <c r="L187" s="323"/>
    </row>
    <row r="188" spans="1:12" s="326" customFormat="1" ht="12.75" hidden="1" customHeight="1" x14ac:dyDescent="0.25">
      <c r="A188" s="13"/>
      <c r="B188" s="675"/>
      <c r="C188" s="665"/>
      <c r="D188" s="665"/>
      <c r="E188" s="699"/>
      <c r="F188" s="149" t="s">
        <v>7</v>
      </c>
      <c r="G188" s="231"/>
      <c r="H188" s="226"/>
      <c r="I188" s="167"/>
      <c r="J188" s="194" t="e">
        <v>#DIV/0!</v>
      </c>
      <c r="K188" s="323">
        <v>0</v>
      </c>
      <c r="L188" s="323"/>
    </row>
    <row r="189" spans="1:12" s="324" customFormat="1" ht="30" hidden="1" customHeight="1" x14ac:dyDescent="0.25">
      <c r="A189" s="12"/>
      <c r="B189" s="83"/>
      <c r="C189" s="76"/>
      <c r="D189" s="76"/>
      <c r="E189" s="416"/>
      <c r="F189" s="109" t="s">
        <v>56</v>
      </c>
      <c r="G189" s="396">
        <v>0</v>
      </c>
      <c r="H189" s="250">
        <v>17000000</v>
      </c>
      <c r="I189" s="170">
        <v>0</v>
      </c>
      <c r="J189" s="198">
        <v>0</v>
      </c>
      <c r="K189" s="323"/>
      <c r="L189" s="323"/>
    </row>
    <row r="190" spans="1:12" s="326" customFormat="1" ht="15" hidden="1" customHeight="1" x14ac:dyDescent="0.25">
      <c r="A190" s="13"/>
      <c r="B190" s="387" t="s">
        <v>43</v>
      </c>
      <c r="C190" s="385"/>
      <c r="D190" s="385" t="s">
        <v>448</v>
      </c>
      <c r="E190" s="434" t="s">
        <v>25</v>
      </c>
      <c r="F190" s="149"/>
      <c r="G190" s="231"/>
      <c r="H190" s="226">
        <v>17000000</v>
      </c>
      <c r="I190" s="167">
        <v>0</v>
      </c>
      <c r="J190" s="194">
        <v>0</v>
      </c>
      <c r="K190" s="323">
        <v>0</v>
      </c>
      <c r="L190" s="323">
        <v>17000000</v>
      </c>
    </row>
    <row r="191" spans="1:12" s="324" customFormat="1" ht="45.75" hidden="1" customHeight="1" x14ac:dyDescent="0.25">
      <c r="A191" s="12"/>
      <c r="B191" s="83"/>
      <c r="C191" s="76"/>
      <c r="D191" s="76"/>
      <c r="E191" s="416"/>
      <c r="F191" s="109" t="s">
        <v>65</v>
      </c>
      <c r="G191" s="396">
        <v>3370360</v>
      </c>
      <c r="H191" s="250">
        <v>3370360</v>
      </c>
      <c r="I191" s="170">
        <v>3370360</v>
      </c>
      <c r="J191" s="198">
        <v>1</v>
      </c>
      <c r="K191" s="323"/>
      <c r="L191" s="323"/>
    </row>
    <row r="192" spans="1:12" s="326" customFormat="1" ht="3.75" hidden="1" customHeight="1" x14ac:dyDescent="0.25">
      <c r="A192" s="13"/>
      <c r="B192" s="6" t="s">
        <v>43</v>
      </c>
      <c r="C192" s="4"/>
      <c r="D192" s="4" t="s">
        <v>330</v>
      </c>
      <c r="E192" s="24" t="s">
        <v>25</v>
      </c>
      <c r="F192" s="149"/>
      <c r="G192" s="231">
        <v>3370360</v>
      </c>
      <c r="H192" s="226">
        <v>3370360</v>
      </c>
      <c r="I192" s="167">
        <v>3370360</v>
      </c>
      <c r="J192" s="194">
        <v>1</v>
      </c>
      <c r="K192" s="323">
        <v>0</v>
      </c>
      <c r="L192" s="323">
        <v>3370360</v>
      </c>
    </row>
    <row r="193" spans="1:13" s="320" customFormat="1" ht="40.5" customHeight="1" x14ac:dyDescent="0.25">
      <c r="A193" s="11"/>
      <c r="B193" s="291"/>
      <c r="C193" s="292"/>
      <c r="D193" s="292"/>
      <c r="E193" s="415"/>
      <c r="F193" s="293" t="s">
        <v>174</v>
      </c>
      <c r="G193" s="422">
        <v>117943947.61</v>
      </c>
      <c r="H193" s="424">
        <v>118912699.8</v>
      </c>
      <c r="I193" s="295">
        <v>102778940.53</v>
      </c>
      <c r="J193" s="296">
        <v>0.86432265605662417</v>
      </c>
      <c r="K193" s="323"/>
      <c r="L193" s="323"/>
      <c r="M193" s="463"/>
    </row>
    <row r="194" spans="1:13" s="324" customFormat="1" ht="18.75" hidden="1" customHeight="1" x14ac:dyDescent="0.25">
      <c r="A194" s="12"/>
      <c r="B194" s="83"/>
      <c r="C194" s="76"/>
      <c r="D194" s="76"/>
      <c r="E194" s="416"/>
      <c r="F194" s="109" t="s">
        <v>52</v>
      </c>
      <c r="G194" s="396">
        <v>8036129.5899999999</v>
      </c>
      <c r="H194" s="250">
        <v>8971043.8900000006</v>
      </c>
      <c r="I194" s="170">
        <v>8696791.3599999994</v>
      </c>
      <c r="J194" s="198">
        <v>0.96942913964497379</v>
      </c>
      <c r="K194" s="323"/>
      <c r="L194" s="323"/>
    </row>
    <row r="195" spans="1:13" s="326" customFormat="1" ht="12.75" hidden="1" customHeight="1" x14ac:dyDescent="0.25">
      <c r="A195" s="13"/>
      <c r="B195" s="6" t="s">
        <v>43</v>
      </c>
      <c r="C195" s="4"/>
      <c r="D195" s="4" t="s">
        <v>331</v>
      </c>
      <c r="E195" s="24" t="s">
        <v>25</v>
      </c>
      <c r="F195" s="149"/>
      <c r="G195" s="231">
        <v>8036129.5899999999</v>
      </c>
      <c r="H195" s="226">
        <v>8971043.8900000006</v>
      </c>
      <c r="I195" s="167">
        <v>8696791.3599999994</v>
      </c>
      <c r="J195" s="194">
        <v>0.96942913964497379</v>
      </c>
      <c r="K195" s="323">
        <v>0</v>
      </c>
      <c r="L195" s="323">
        <v>8971043.8900000006</v>
      </c>
    </row>
    <row r="196" spans="1:13" s="324" customFormat="1" ht="16.5" hidden="1" customHeight="1" x14ac:dyDescent="0.25">
      <c r="A196" s="12"/>
      <c r="B196" s="83"/>
      <c r="C196" s="76"/>
      <c r="D196" s="76"/>
      <c r="E196" s="416"/>
      <c r="F196" s="109" t="s">
        <v>67</v>
      </c>
      <c r="G196" s="396">
        <v>109907818.02</v>
      </c>
      <c r="H196" s="250">
        <v>109941655.91</v>
      </c>
      <c r="I196" s="170">
        <v>94082149.170000002</v>
      </c>
      <c r="J196" s="198">
        <v>0.85574615364186579</v>
      </c>
      <c r="K196" s="323"/>
      <c r="L196" s="323"/>
    </row>
    <row r="197" spans="1:13" s="316" customFormat="1" ht="15" hidden="1" customHeight="1" x14ac:dyDescent="0.25">
      <c r="A197" s="13"/>
      <c r="B197" s="6" t="s">
        <v>43</v>
      </c>
      <c r="C197" s="4"/>
      <c r="D197" s="4" t="s">
        <v>332</v>
      </c>
      <c r="E197" s="24" t="s">
        <v>25</v>
      </c>
      <c r="F197" s="113"/>
      <c r="G197" s="231">
        <v>109907818.02</v>
      </c>
      <c r="H197" s="226">
        <v>109941655.91</v>
      </c>
      <c r="I197" s="167">
        <v>94082149.170000002</v>
      </c>
      <c r="J197" s="194">
        <v>0.85574615364186579</v>
      </c>
      <c r="K197" s="323">
        <v>0</v>
      </c>
      <c r="L197" s="323">
        <v>109941655.91</v>
      </c>
    </row>
    <row r="198" spans="1:13" s="324" customFormat="1" ht="15" hidden="1" customHeight="1" x14ac:dyDescent="0.25">
      <c r="A198" s="12"/>
      <c r="B198" s="106"/>
      <c r="C198" s="98"/>
      <c r="D198" s="98"/>
      <c r="E198" s="430"/>
      <c r="F198" s="111" t="s">
        <v>68</v>
      </c>
      <c r="G198" s="394">
        <v>0</v>
      </c>
      <c r="H198" s="444">
        <v>0</v>
      </c>
      <c r="I198" s="171">
        <v>0</v>
      </c>
      <c r="J198" s="206" t="e">
        <v>#DIV/0!</v>
      </c>
      <c r="K198" s="323">
        <v>0</v>
      </c>
      <c r="L198" s="323">
        <v>0</v>
      </c>
    </row>
    <row r="199" spans="1:13" s="316" customFormat="1" ht="12.75" hidden="1" customHeight="1" x14ac:dyDescent="0.25">
      <c r="A199" s="13"/>
      <c r="B199" s="671" t="s">
        <v>43</v>
      </c>
      <c r="C199" s="659"/>
      <c r="D199" s="659" t="s">
        <v>69</v>
      </c>
      <c r="E199" s="698" t="s">
        <v>25</v>
      </c>
      <c r="F199" s="149"/>
      <c r="G199" s="231"/>
      <c r="H199" s="226"/>
      <c r="I199" s="167"/>
      <c r="J199" s="194" t="e">
        <v>#DIV/0!</v>
      </c>
      <c r="K199" s="323">
        <v>0</v>
      </c>
      <c r="L199" s="323"/>
    </row>
    <row r="200" spans="1:13" s="326" customFormat="1" ht="12.75" hidden="1" customHeight="1" x14ac:dyDescent="0.25">
      <c r="A200" s="13"/>
      <c r="B200" s="673"/>
      <c r="C200" s="665"/>
      <c r="D200" s="665"/>
      <c r="E200" s="699"/>
      <c r="F200" s="149" t="s">
        <v>7</v>
      </c>
      <c r="G200" s="231"/>
      <c r="H200" s="226"/>
      <c r="I200" s="167"/>
      <c r="J200" s="194" t="e">
        <v>#DIV/0!</v>
      </c>
      <c r="K200" s="323">
        <v>0</v>
      </c>
      <c r="L200" s="323"/>
    </row>
    <row r="201" spans="1:13" s="324" customFormat="1" ht="15" hidden="1" customHeight="1" x14ac:dyDescent="0.25">
      <c r="A201" s="12"/>
      <c r="B201" s="97"/>
      <c r="C201" s="98"/>
      <c r="D201" s="98"/>
      <c r="E201" s="430"/>
      <c r="F201" s="111" t="s">
        <v>54</v>
      </c>
      <c r="G201" s="394">
        <v>0</v>
      </c>
      <c r="H201" s="444">
        <v>0</v>
      </c>
      <c r="I201" s="171">
        <v>0</v>
      </c>
      <c r="J201" s="206" t="e">
        <v>#DIV/0!</v>
      </c>
      <c r="K201" s="323">
        <v>0</v>
      </c>
      <c r="L201" s="323">
        <v>0</v>
      </c>
    </row>
    <row r="202" spans="1:13" s="316" customFormat="1" ht="12.75" hidden="1" customHeight="1" x14ac:dyDescent="0.25">
      <c r="A202" s="13"/>
      <c r="B202" s="674" t="s">
        <v>43</v>
      </c>
      <c r="C202" s="659"/>
      <c r="D202" s="659" t="s">
        <v>70</v>
      </c>
      <c r="E202" s="698" t="s">
        <v>25</v>
      </c>
      <c r="F202" s="149"/>
      <c r="G202" s="231"/>
      <c r="H202" s="226"/>
      <c r="I202" s="167"/>
      <c r="J202" s="194" t="e">
        <v>#DIV/0!</v>
      </c>
      <c r="K202" s="323">
        <v>0</v>
      </c>
      <c r="L202" s="323"/>
    </row>
    <row r="203" spans="1:13" s="326" customFormat="1" ht="12.75" hidden="1" customHeight="1" x14ac:dyDescent="0.25">
      <c r="A203" s="13"/>
      <c r="B203" s="675"/>
      <c r="C203" s="665"/>
      <c r="D203" s="665"/>
      <c r="E203" s="699"/>
      <c r="F203" s="149" t="s">
        <v>7</v>
      </c>
      <c r="G203" s="231"/>
      <c r="H203" s="226"/>
      <c r="I203" s="167"/>
      <c r="J203" s="194" t="e">
        <v>#DIV/0!</v>
      </c>
      <c r="K203" s="323">
        <v>0</v>
      </c>
      <c r="L203" s="323"/>
    </row>
    <row r="204" spans="1:13" s="324" customFormat="1" ht="30" hidden="1" customHeight="1" x14ac:dyDescent="0.25">
      <c r="A204" s="12"/>
      <c r="B204" s="106"/>
      <c r="C204" s="98"/>
      <c r="D204" s="98"/>
      <c r="E204" s="430"/>
      <c r="F204" s="111" t="s">
        <v>71</v>
      </c>
      <c r="G204" s="394">
        <v>0</v>
      </c>
      <c r="H204" s="444">
        <v>0</v>
      </c>
      <c r="I204" s="171">
        <v>0</v>
      </c>
      <c r="J204" s="206" t="e">
        <v>#DIV/0!</v>
      </c>
      <c r="K204" s="323">
        <v>0</v>
      </c>
      <c r="L204" s="323">
        <v>0</v>
      </c>
    </row>
    <row r="205" spans="1:13" s="316" customFormat="1" ht="12.75" hidden="1" customHeight="1" x14ac:dyDescent="0.25">
      <c r="A205" s="13"/>
      <c r="B205" s="671" t="s">
        <v>72</v>
      </c>
      <c r="C205" s="659"/>
      <c r="D205" s="659" t="s">
        <v>73</v>
      </c>
      <c r="E205" s="698" t="s">
        <v>25</v>
      </c>
      <c r="F205" s="149"/>
      <c r="G205" s="231"/>
      <c r="H205" s="226"/>
      <c r="I205" s="167"/>
      <c r="J205" s="194" t="e">
        <v>#DIV/0!</v>
      </c>
      <c r="K205" s="323">
        <v>0</v>
      </c>
      <c r="L205" s="323"/>
    </row>
    <row r="206" spans="1:13" s="326" customFormat="1" ht="12.75" hidden="1" customHeight="1" x14ac:dyDescent="0.25">
      <c r="A206" s="13"/>
      <c r="B206" s="673"/>
      <c r="C206" s="665"/>
      <c r="D206" s="665"/>
      <c r="E206" s="699"/>
      <c r="F206" s="149" t="s">
        <v>7</v>
      </c>
      <c r="G206" s="231"/>
      <c r="H206" s="226"/>
      <c r="I206" s="167"/>
      <c r="J206" s="194" t="e">
        <v>#DIV/0!</v>
      </c>
      <c r="K206" s="323">
        <v>0</v>
      </c>
      <c r="L206" s="323"/>
    </row>
    <row r="207" spans="1:13" s="324" customFormat="1" ht="45" hidden="1" customHeight="1" x14ac:dyDescent="0.25">
      <c r="A207" s="12"/>
      <c r="B207" s="106"/>
      <c r="C207" s="98"/>
      <c r="D207" s="98"/>
      <c r="E207" s="430"/>
      <c r="F207" s="111"/>
      <c r="G207" s="394">
        <v>0</v>
      </c>
      <c r="H207" s="444">
        <v>0</v>
      </c>
      <c r="I207" s="171">
        <v>0</v>
      </c>
      <c r="J207" s="206" t="e">
        <v>#DIV/0!</v>
      </c>
      <c r="K207" s="323">
        <v>0</v>
      </c>
      <c r="L207" s="323">
        <v>0</v>
      </c>
    </row>
    <row r="208" spans="1:13" s="316" customFormat="1" ht="12.75" hidden="1" customHeight="1" x14ac:dyDescent="0.25">
      <c r="A208" s="13"/>
      <c r="B208" s="671"/>
      <c r="C208" s="659"/>
      <c r="D208" s="659"/>
      <c r="E208" s="698"/>
      <c r="F208" s="113"/>
      <c r="G208" s="231"/>
      <c r="H208" s="226"/>
      <c r="I208" s="167"/>
      <c r="J208" s="194" t="e">
        <v>#DIV/0!</v>
      </c>
      <c r="K208" s="323">
        <v>0</v>
      </c>
      <c r="L208" s="323"/>
    </row>
    <row r="209" spans="1:12" s="316" customFormat="1" ht="12.75" hidden="1" customHeight="1" x14ac:dyDescent="0.25">
      <c r="A209" s="13"/>
      <c r="B209" s="672"/>
      <c r="C209" s="660"/>
      <c r="D209" s="660"/>
      <c r="E209" s="702"/>
      <c r="F209" s="149" t="s">
        <v>7</v>
      </c>
      <c r="G209" s="231"/>
      <c r="H209" s="226"/>
      <c r="I209" s="167"/>
      <c r="J209" s="194" t="e">
        <v>#DIV/0!</v>
      </c>
      <c r="K209" s="323">
        <v>0</v>
      </c>
      <c r="L209" s="323"/>
    </row>
    <row r="210" spans="1:12" s="316" customFormat="1" ht="12.75" hidden="1" customHeight="1" x14ac:dyDescent="0.25">
      <c r="A210" s="13"/>
      <c r="B210" s="673"/>
      <c r="C210" s="665"/>
      <c r="D210" s="665"/>
      <c r="E210" s="699"/>
      <c r="F210" s="149" t="s">
        <v>9</v>
      </c>
      <c r="G210" s="231"/>
      <c r="H210" s="226"/>
      <c r="I210" s="167"/>
      <c r="J210" s="194" t="e">
        <v>#DIV/0!</v>
      </c>
      <c r="K210" s="323">
        <v>0</v>
      </c>
      <c r="L210" s="323"/>
    </row>
    <row r="211" spans="1:12" s="324" customFormat="1" ht="15" hidden="1" customHeight="1" x14ac:dyDescent="0.25">
      <c r="A211" s="12"/>
      <c r="B211" s="106"/>
      <c r="C211" s="98"/>
      <c r="D211" s="98"/>
      <c r="E211" s="430"/>
      <c r="F211" s="111" t="s">
        <v>53</v>
      </c>
      <c r="G211" s="394">
        <v>0</v>
      </c>
      <c r="H211" s="444">
        <v>0</v>
      </c>
      <c r="I211" s="171">
        <v>0</v>
      </c>
      <c r="J211" s="206" t="e">
        <v>#DIV/0!</v>
      </c>
      <c r="K211" s="323">
        <v>0</v>
      </c>
      <c r="L211" s="323">
        <v>0</v>
      </c>
    </row>
    <row r="212" spans="1:12" s="316" customFormat="1" ht="12.75" hidden="1" customHeight="1" x14ac:dyDescent="0.25">
      <c r="A212" s="13"/>
      <c r="B212" s="671" t="s">
        <v>43</v>
      </c>
      <c r="C212" s="659" t="s">
        <v>66</v>
      </c>
      <c r="D212" s="659" t="s">
        <v>74</v>
      </c>
      <c r="E212" s="698" t="s">
        <v>51</v>
      </c>
      <c r="F212" s="113"/>
      <c r="G212" s="231"/>
      <c r="H212" s="226"/>
      <c r="I212" s="167"/>
      <c r="J212" s="194" t="e">
        <v>#DIV/0!</v>
      </c>
      <c r="K212" s="323">
        <v>0</v>
      </c>
      <c r="L212" s="323"/>
    </row>
    <row r="213" spans="1:12" s="316" customFormat="1" ht="10.5" hidden="1" customHeight="1" x14ac:dyDescent="0.25">
      <c r="A213" s="13"/>
      <c r="B213" s="673"/>
      <c r="C213" s="665"/>
      <c r="D213" s="665"/>
      <c r="E213" s="699"/>
      <c r="F213" s="149" t="s">
        <v>7</v>
      </c>
      <c r="G213" s="231"/>
      <c r="H213" s="226"/>
      <c r="I213" s="167"/>
      <c r="J213" s="194" t="e">
        <v>#DIV/0!</v>
      </c>
      <c r="K213" s="323">
        <v>0</v>
      </c>
      <c r="L213" s="323"/>
    </row>
    <row r="214" spans="1:12" s="320" customFormat="1" ht="30" hidden="1" customHeight="1" x14ac:dyDescent="0.25">
      <c r="A214" s="11"/>
      <c r="B214" s="107"/>
      <c r="C214" s="39"/>
      <c r="D214" s="39"/>
      <c r="E214" s="435"/>
      <c r="F214" s="220" t="s">
        <v>175</v>
      </c>
      <c r="G214" s="440">
        <v>0</v>
      </c>
      <c r="H214" s="446">
        <v>0</v>
      </c>
      <c r="I214" s="221">
        <v>0</v>
      </c>
      <c r="J214" s="222" t="e">
        <v>#DIV/0!</v>
      </c>
      <c r="K214" s="323">
        <v>0</v>
      </c>
      <c r="L214" s="323">
        <v>0</v>
      </c>
    </row>
    <row r="215" spans="1:12" s="324" customFormat="1" ht="15" hidden="1" customHeight="1" x14ac:dyDescent="0.25">
      <c r="A215" s="12"/>
      <c r="B215" s="97"/>
      <c r="C215" s="98"/>
      <c r="D215" s="98"/>
      <c r="E215" s="430"/>
      <c r="F215" s="111" t="s">
        <v>52</v>
      </c>
      <c r="G215" s="394">
        <v>0</v>
      </c>
      <c r="H215" s="444">
        <v>0</v>
      </c>
      <c r="I215" s="171">
        <v>0</v>
      </c>
      <c r="J215" s="206" t="e">
        <v>#DIV/0!</v>
      </c>
      <c r="K215" s="323">
        <v>0</v>
      </c>
      <c r="L215" s="323">
        <v>0</v>
      </c>
    </row>
    <row r="216" spans="1:12" s="316" customFormat="1" ht="12.75" hidden="1" customHeight="1" x14ac:dyDescent="0.25">
      <c r="A216" s="13"/>
      <c r="B216" s="6" t="s">
        <v>43</v>
      </c>
      <c r="C216" s="4" t="s">
        <v>75</v>
      </c>
      <c r="D216" s="4" t="s">
        <v>76</v>
      </c>
      <c r="E216" s="24" t="s">
        <v>51</v>
      </c>
      <c r="F216" s="113"/>
      <c r="G216" s="231"/>
      <c r="H216" s="226"/>
      <c r="I216" s="167"/>
      <c r="J216" s="194" t="e">
        <v>#DIV/0!</v>
      </c>
      <c r="K216" s="323">
        <v>0</v>
      </c>
      <c r="L216" s="323"/>
    </row>
    <row r="217" spans="1:12" s="324" customFormat="1" ht="15" hidden="1" customHeight="1" x14ac:dyDescent="0.25">
      <c r="A217" s="12"/>
      <c r="B217" s="97"/>
      <c r="C217" s="98"/>
      <c r="D217" s="98"/>
      <c r="E217" s="430"/>
      <c r="F217" s="111" t="s">
        <v>67</v>
      </c>
      <c r="G217" s="394">
        <v>0</v>
      </c>
      <c r="H217" s="444">
        <v>0</v>
      </c>
      <c r="I217" s="171">
        <v>0</v>
      </c>
      <c r="J217" s="206" t="e">
        <v>#DIV/0!</v>
      </c>
      <c r="K217" s="323">
        <v>0</v>
      </c>
      <c r="L217" s="323">
        <v>0</v>
      </c>
    </row>
    <row r="218" spans="1:12" s="316" customFormat="1" ht="12.75" hidden="1" customHeight="1" x14ac:dyDescent="0.25">
      <c r="A218" s="13"/>
      <c r="B218" s="6" t="s">
        <v>43</v>
      </c>
      <c r="C218" s="4" t="s">
        <v>75</v>
      </c>
      <c r="D218" s="4" t="s">
        <v>77</v>
      </c>
      <c r="E218" s="24" t="s">
        <v>51</v>
      </c>
      <c r="F218" s="113"/>
      <c r="G218" s="231"/>
      <c r="H218" s="226"/>
      <c r="I218" s="167"/>
      <c r="J218" s="194" t="e">
        <v>#DIV/0!</v>
      </c>
      <c r="K218" s="323">
        <v>0</v>
      </c>
      <c r="L218" s="323"/>
    </row>
    <row r="219" spans="1:12" s="324" customFormat="1" ht="15" hidden="1" customHeight="1" x14ac:dyDescent="0.25">
      <c r="A219" s="12"/>
      <c r="B219" s="97"/>
      <c r="C219" s="98"/>
      <c r="D219" s="98"/>
      <c r="E219" s="430"/>
      <c r="F219" s="111" t="s">
        <v>78</v>
      </c>
      <c r="G219" s="394">
        <v>0</v>
      </c>
      <c r="H219" s="444">
        <v>0</v>
      </c>
      <c r="I219" s="171">
        <v>0</v>
      </c>
      <c r="J219" s="206" t="e">
        <v>#DIV/0!</v>
      </c>
      <c r="K219" s="323">
        <v>0</v>
      </c>
      <c r="L219" s="323">
        <v>0</v>
      </c>
    </row>
    <row r="220" spans="1:12" s="316" customFormat="1" ht="12.75" hidden="1" customHeight="1" x14ac:dyDescent="0.25">
      <c r="A220" s="13"/>
      <c r="B220" s="6" t="s">
        <v>43</v>
      </c>
      <c r="C220" s="4" t="s">
        <v>75</v>
      </c>
      <c r="D220" s="4" t="s">
        <v>79</v>
      </c>
      <c r="E220" s="24" t="s">
        <v>51</v>
      </c>
      <c r="F220" s="113"/>
      <c r="G220" s="231"/>
      <c r="H220" s="226"/>
      <c r="I220" s="167"/>
      <c r="J220" s="194" t="e">
        <v>#DIV/0!</v>
      </c>
      <c r="K220" s="323">
        <v>0</v>
      </c>
      <c r="L220" s="323"/>
    </row>
    <row r="221" spans="1:12" s="324" customFormat="1" ht="15" hidden="1" customHeight="1" x14ac:dyDescent="0.25">
      <c r="A221" s="12"/>
      <c r="B221" s="97"/>
      <c r="C221" s="98"/>
      <c r="D221" s="98"/>
      <c r="E221" s="430"/>
      <c r="F221" s="111" t="s">
        <v>80</v>
      </c>
      <c r="G221" s="394">
        <v>0</v>
      </c>
      <c r="H221" s="444">
        <v>0</v>
      </c>
      <c r="I221" s="171">
        <v>0</v>
      </c>
      <c r="J221" s="206" t="e">
        <v>#DIV/0!</v>
      </c>
      <c r="K221" s="323">
        <v>0</v>
      </c>
      <c r="L221" s="323">
        <v>0</v>
      </c>
    </row>
    <row r="222" spans="1:12" s="316" customFormat="1" ht="12.75" hidden="1" customHeight="1" x14ac:dyDescent="0.25">
      <c r="A222" s="13"/>
      <c r="B222" s="6" t="s">
        <v>43</v>
      </c>
      <c r="C222" s="4" t="s">
        <v>75</v>
      </c>
      <c r="D222" s="4" t="s">
        <v>81</v>
      </c>
      <c r="E222" s="24" t="s">
        <v>51</v>
      </c>
      <c r="F222" s="113"/>
      <c r="G222" s="231"/>
      <c r="H222" s="226"/>
      <c r="I222" s="167"/>
      <c r="J222" s="194" t="e">
        <v>#DIV/0!</v>
      </c>
      <c r="K222" s="323">
        <v>0</v>
      </c>
      <c r="L222" s="323"/>
    </row>
    <row r="223" spans="1:12" s="316" customFormat="1" ht="12.75" hidden="1" customHeight="1" x14ac:dyDescent="0.25">
      <c r="A223" s="13"/>
      <c r="B223" s="6" t="s">
        <v>43</v>
      </c>
      <c r="C223" s="4" t="s">
        <v>82</v>
      </c>
      <c r="D223" s="4" t="s">
        <v>81</v>
      </c>
      <c r="E223" s="24" t="s">
        <v>51</v>
      </c>
      <c r="F223" s="113"/>
      <c r="G223" s="231"/>
      <c r="H223" s="226"/>
      <c r="I223" s="167"/>
      <c r="J223" s="194" t="e">
        <v>#DIV/0!</v>
      </c>
      <c r="K223" s="323">
        <v>0</v>
      </c>
      <c r="L223" s="323"/>
    </row>
    <row r="224" spans="1:12" s="324" customFormat="1" ht="15" hidden="1" customHeight="1" x14ac:dyDescent="0.25">
      <c r="A224" s="12"/>
      <c r="B224" s="97"/>
      <c r="C224" s="98"/>
      <c r="D224" s="98"/>
      <c r="E224" s="430"/>
      <c r="F224" s="111" t="s">
        <v>83</v>
      </c>
      <c r="G224" s="394">
        <v>0</v>
      </c>
      <c r="H224" s="444">
        <v>0</v>
      </c>
      <c r="I224" s="171">
        <v>0</v>
      </c>
      <c r="J224" s="206" t="e">
        <v>#DIV/0!</v>
      </c>
      <c r="K224" s="323">
        <v>0</v>
      </c>
      <c r="L224" s="323">
        <v>0</v>
      </c>
    </row>
    <row r="225" spans="1:13" s="316" customFormat="1" ht="12.75" hidden="1" customHeight="1" x14ac:dyDescent="0.25">
      <c r="A225" s="13"/>
      <c r="B225" s="6" t="s">
        <v>43</v>
      </c>
      <c r="C225" s="4" t="s">
        <v>75</v>
      </c>
      <c r="D225" s="4" t="s">
        <v>84</v>
      </c>
      <c r="E225" s="24" t="s">
        <v>51</v>
      </c>
      <c r="F225" s="113"/>
      <c r="G225" s="231"/>
      <c r="H225" s="226"/>
      <c r="I225" s="167"/>
      <c r="J225" s="194" t="e">
        <v>#DIV/0!</v>
      </c>
      <c r="K225" s="323">
        <v>0</v>
      </c>
      <c r="L225" s="323"/>
    </row>
    <row r="226" spans="1:13" s="324" customFormat="1" ht="15" hidden="1" customHeight="1" x14ac:dyDescent="0.25">
      <c r="A226" s="12"/>
      <c r="B226" s="97"/>
      <c r="C226" s="98"/>
      <c r="D226" s="98"/>
      <c r="E226" s="430"/>
      <c r="F226" s="111" t="s">
        <v>85</v>
      </c>
      <c r="G226" s="394">
        <v>0</v>
      </c>
      <c r="H226" s="444">
        <v>0</v>
      </c>
      <c r="I226" s="171">
        <v>0</v>
      </c>
      <c r="J226" s="206" t="e">
        <v>#DIV/0!</v>
      </c>
      <c r="K226" s="323">
        <v>0</v>
      </c>
      <c r="L226" s="323">
        <v>0</v>
      </c>
    </row>
    <row r="227" spans="1:13" s="316" customFormat="1" ht="12.75" hidden="1" customHeight="1" x14ac:dyDescent="0.25">
      <c r="A227" s="13"/>
      <c r="B227" s="6" t="s">
        <v>43</v>
      </c>
      <c r="C227" s="4" t="s">
        <v>75</v>
      </c>
      <c r="D227" s="4" t="s">
        <v>86</v>
      </c>
      <c r="E227" s="24" t="s">
        <v>49</v>
      </c>
      <c r="F227" s="149"/>
      <c r="G227" s="231"/>
      <c r="H227" s="226"/>
      <c r="I227" s="167"/>
      <c r="J227" s="194" t="e">
        <v>#DIV/0!</v>
      </c>
      <c r="K227" s="323">
        <v>0</v>
      </c>
      <c r="L227" s="323"/>
    </row>
    <row r="228" spans="1:13" s="324" customFormat="1" ht="15" hidden="1" customHeight="1" x14ac:dyDescent="0.25">
      <c r="A228" s="12"/>
      <c r="B228" s="97"/>
      <c r="C228" s="98"/>
      <c r="D228" s="98"/>
      <c r="E228" s="430"/>
      <c r="F228" s="111" t="s">
        <v>148</v>
      </c>
      <c r="G228" s="394">
        <v>0</v>
      </c>
      <c r="H228" s="444">
        <v>0</v>
      </c>
      <c r="I228" s="171">
        <v>0</v>
      </c>
      <c r="J228" s="206" t="e">
        <v>#DIV/0!</v>
      </c>
      <c r="K228" s="323">
        <v>0</v>
      </c>
      <c r="L228" s="323">
        <v>0</v>
      </c>
    </row>
    <row r="229" spans="1:13" s="316" customFormat="1" ht="12.75" hidden="1" customHeight="1" x14ac:dyDescent="0.25">
      <c r="A229" s="13"/>
      <c r="B229" s="674" t="s">
        <v>43</v>
      </c>
      <c r="C229" s="659" t="s">
        <v>75</v>
      </c>
      <c r="D229" s="659" t="s">
        <v>87</v>
      </c>
      <c r="E229" s="698" t="s">
        <v>51</v>
      </c>
      <c r="F229" s="149"/>
      <c r="G229" s="439"/>
      <c r="H229" s="445"/>
      <c r="I229" s="169"/>
      <c r="J229" s="194" t="e">
        <v>#DIV/0!</v>
      </c>
      <c r="K229" s="323">
        <v>0</v>
      </c>
      <c r="L229" s="323"/>
    </row>
    <row r="230" spans="1:13" s="316" customFormat="1" ht="6.75" hidden="1" customHeight="1" x14ac:dyDescent="0.25">
      <c r="A230" s="13"/>
      <c r="B230" s="669"/>
      <c r="C230" s="661"/>
      <c r="D230" s="661"/>
      <c r="E230" s="700"/>
      <c r="F230" s="149" t="s">
        <v>7</v>
      </c>
      <c r="G230" s="439"/>
      <c r="H230" s="445"/>
      <c r="I230" s="169"/>
      <c r="J230" s="194" t="e">
        <v>#DIV/0!</v>
      </c>
      <c r="K230" s="323">
        <v>0</v>
      </c>
      <c r="L230" s="323"/>
    </row>
    <row r="231" spans="1:13" s="320" customFormat="1" ht="44.25" customHeight="1" x14ac:dyDescent="0.25">
      <c r="A231" s="11"/>
      <c r="B231" s="291"/>
      <c r="C231" s="292"/>
      <c r="D231" s="292"/>
      <c r="E231" s="415"/>
      <c r="F231" s="293" t="s">
        <v>176</v>
      </c>
      <c r="G231" s="422">
        <v>227000030.38</v>
      </c>
      <c r="H231" s="424">
        <v>234434683.58000001</v>
      </c>
      <c r="I231" s="295">
        <v>158311408.16</v>
      </c>
      <c r="J231" s="296">
        <v>0.67529004557884365</v>
      </c>
      <c r="K231" s="323"/>
      <c r="L231" s="323"/>
      <c r="M231" s="463"/>
    </row>
    <row r="232" spans="1:13" s="324" customFormat="1" ht="30" hidden="1" customHeight="1" x14ac:dyDescent="0.25">
      <c r="A232" s="12"/>
      <c r="B232" s="83"/>
      <c r="C232" s="76"/>
      <c r="D232" s="76"/>
      <c r="E232" s="416"/>
      <c r="F232" s="109" t="s">
        <v>38</v>
      </c>
      <c r="G232" s="396">
        <v>41809021.350000001</v>
      </c>
      <c r="H232" s="250">
        <v>41809021.350000001</v>
      </c>
      <c r="I232" s="170">
        <v>29263890.489999998</v>
      </c>
      <c r="J232" s="198">
        <v>0.69994201119945609</v>
      </c>
      <c r="K232" s="323"/>
      <c r="L232" s="323"/>
    </row>
    <row r="233" spans="1:13" s="316" customFormat="1" ht="15" hidden="1" customHeight="1" x14ac:dyDescent="0.25">
      <c r="A233" s="13"/>
      <c r="B233" s="6" t="s">
        <v>43</v>
      </c>
      <c r="C233" s="4"/>
      <c r="D233" s="4" t="s">
        <v>333</v>
      </c>
      <c r="E233" s="24" t="s">
        <v>12</v>
      </c>
      <c r="F233" s="113"/>
      <c r="G233" s="231">
        <v>41809021.350000001</v>
      </c>
      <c r="H233" s="226">
        <v>41809021.350000001</v>
      </c>
      <c r="I233" s="167">
        <v>29263890.489999998</v>
      </c>
      <c r="J233" s="194">
        <v>0.69994201119945609</v>
      </c>
      <c r="K233" s="323">
        <v>0</v>
      </c>
      <c r="L233" s="323">
        <v>41809021.350000001</v>
      </c>
    </row>
    <row r="234" spans="1:13" s="316" customFormat="1" ht="18" hidden="1" customHeight="1" x14ac:dyDescent="0.25">
      <c r="A234" s="13"/>
      <c r="B234" s="83"/>
      <c r="C234" s="76"/>
      <c r="D234" s="76"/>
      <c r="E234" s="416"/>
      <c r="F234" s="109" t="s">
        <v>93</v>
      </c>
      <c r="G234" s="396">
        <v>8603118.5500000007</v>
      </c>
      <c r="H234" s="250">
        <v>8599029.5500000007</v>
      </c>
      <c r="I234" s="170">
        <v>5973084.8499999996</v>
      </c>
      <c r="J234" s="198">
        <v>0.6946231333743933</v>
      </c>
      <c r="K234" s="323"/>
      <c r="L234" s="323"/>
    </row>
    <row r="235" spans="1:13" s="316" customFormat="1" ht="15.75" hidden="1" customHeight="1" x14ac:dyDescent="0.25">
      <c r="A235" s="13"/>
      <c r="B235" s="6" t="s">
        <v>43</v>
      </c>
      <c r="C235" s="4"/>
      <c r="D235" s="4" t="s">
        <v>334</v>
      </c>
      <c r="E235" s="24" t="s">
        <v>25</v>
      </c>
      <c r="F235" s="149"/>
      <c r="G235" s="231">
        <v>8603118.5500000007</v>
      </c>
      <c r="H235" s="226">
        <v>8599029.5500000007</v>
      </c>
      <c r="I235" s="167">
        <v>5973084.8499999996</v>
      </c>
      <c r="J235" s="194">
        <v>0.6946231333743933</v>
      </c>
      <c r="K235" s="323">
        <v>0</v>
      </c>
      <c r="L235" s="323">
        <v>8599029.5500000007</v>
      </c>
    </row>
    <row r="236" spans="1:13" s="316" customFormat="1" ht="18" hidden="1" customHeight="1" x14ac:dyDescent="0.25">
      <c r="A236" s="13"/>
      <c r="B236" s="83"/>
      <c r="C236" s="76"/>
      <c r="D236" s="76"/>
      <c r="E236" s="416"/>
      <c r="F236" s="109" t="s">
        <v>78</v>
      </c>
      <c r="G236" s="396">
        <v>12134643.9</v>
      </c>
      <c r="H236" s="250">
        <v>19929070.899999999</v>
      </c>
      <c r="I236" s="170">
        <v>12298611.949999999</v>
      </c>
      <c r="J236" s="198">
        <v>0.61711918291183354</v>
      </c>
      <c r="K236" s="323"/>
      <c r="L236" s="323"/>
    </row>
    <row r="237" spans="1:13" s="316" customFormat="1" ht="15" hidden="1" customHeight="1" x14ac:dyDescent="0.25">
      <c r="A237" s="13"/>
      <c r="B237" s="6" t="s">
        <v>43</v>
      </c>
      <c r="C237" s="4"/>
      <c r="D237" s="4" t="s">
        <v>335</v>
      </c>
      <c r="E237" s="24" t="s">
        <v>25</v>
      </c>
      <c r="F237" s="149"/>
      <c r="G237" s="231">
        <v>12134643.9</v>
      </c>
      <c r="H237" s="226">
        <v>19929070.899999999</v>
      </c>
      <c r="I237" s="167">
        <v>12298611.949999999</v>
      </c>
      <c r="J237" s="194">
        <v>0.61711918291183354</v>
      </c>
      <c r="K237" s="323">
        <v>0</v>
      </c>
      <c r="L237" s="323">
        <v>19929070.899999999</v>
      </c>
    </row>
    <row r="238" spans="1:13" s="324" customFormat="1" ht="18" hidden="1" customHeight="1" x14ac:dyDescent="0.25">
      <c r="A238" s="12"/>
      <c r="B238" s="83"/>
      <c r="C238" s="76"/>
      <c r="D238" s="76"/>
      <c r="E238" s="416"/>
      <c r="F238" s="109" t="s">
        <v>88</v>
      </c>
      <c r="G238" s="396">
        <v>10492466.199999999</v>
      </c>
      <c r="H238" s="250">
        <v>10491596.199999999</v>
      </c>
      <c r="I238" s="170">
        <v>6442258.3700000001</v>
      </c>
      <c r="J238" s="198">
        <v>0.61403987031067786</v>
      </c>
      <c r="K238" s="323"/>
      <c r="L238" s="323"/>
    </row>
    <row r="239" spans="1:13" s="316" customFormat="1" ht="16.5" hidden="1" customHeight="1" x14ac:dyDescent="0.25">
      <c r="A239" s="13"/>
      <c r="B239" s="6" t="s">
        <v>43</v>
      </c>
      <c r="C239" s="4"/>
      <c r="D239" s="4" t="s">
        <v>336</v>
      </c>
      <c r="E239" s="24" t="s">
        <v>25</v>
      </c>
      <c r="F239" s="149"/>
      <c r="G239" s="231">
        <v>10492466.199999999</v>
      </c>
      <c r="H239" s="226">
        <v>10491596.199999999</v>
      </c>
      <c r="I239" s="167">
        <v>6442258.3700000001</v>
      </c>
      <c r="J239" s="194">
        <v>0.61403987031067786</v>
      </c>
      <c r="K239" s="323">
        <v>0</v>
      </c>
      <c r="L239" s="323">
        <v>10491596.199999999</v>
      </c>
    </row>
    <row r="240" spans="1:13" s="324" customFormat="1" ht="30" hidden="1" customHeight="1" x14ac:dyDescent="0.25">
      <c r="A240" s="12"/>
      <c r="B240" s="83"/>
      <c r="C240" s="76"/>
      <c r="D240" s="76"/>
      <c r="E240" s="416"/>
      <c r="F240" s="109" t="s">
        <v>58</v>
      </c>
      <c r="G240" s="396">
        <v>134847317.31999999</v>
      </c>
      <c r="H240" s="250">
        <v>134413394.28999999</v>
      </c>
      <c r="I240" s="170">
        <v>89577596.680000007</v>
      </c>
      <c r="J240" s="198">
        <v>0.66643355859858933</v>
      </c>
      <c r="K240" s="323"/>
      <c r="L240" s="323"/>
    </row>
    <row r="241" spans="1:13" s="326" customFormat="1" ht="15" hidden="1" customHeight="1" x14ac:dyDescent="0.25">
      <c r="A241" s="13"/>
      <c r="B241" s="388" t="s">
        <v>43</v>
      </c>
      <c r="C241" s="374"/>
      <c r="D241" s="374" t="s">
        <v>337</v>
      </c>
      <c r="E241" s="431" t="s">
        <v>12</v>
      </c>
      <c r="F241" s="149"/>
      <c r="G241" s="231">
        <v>134847317.31999999</v>
      </c>
      <c r="H241" s="226">
        <v>134413394.28999999</v>
      </c>
      <c r="I241" s="167">
        <v>89577596.680000007</v>
      </c>
      <c r="J241" s="194">
        <v>0.66643355859858933</v>
      </c>
      <c r="K241" s="323">
        <v>0</v>
      </c>
      <c r="L241" s="323">
        <v>134413394.28999999</v>
      </c>
    </row>
    <row r="242" spans="1:13" s="324" customFormat="1" ht="19.5" hidden="1" customHeight="1" x14ac:dyDescent="0.25">
      <c r="A242" s="12"/>
      <c r="B242" s="83"/>
      <c r="C242" s="76"/>
      <c r="D242" s="76"/>
      <c r="E242" s="416"/>
      <c r="F242" s="109" t="s">
        <v>80</v>
      </c>
      <c r="G242" s="396">
        <v>539720.19999999995</v>
      </c>
      <c r="H242" s="250">
        <v>539720.19999999995</v>
      </c>
      <c r="I242" s="170">
        <v>331000.2</v>
      </c>
      <c r="J242" s="198">
        <v>0.61328110380156242</v>
      </c>
      <c r="K242" s="323"/>
      <c r="L242" s="323"/>
    </row>
    <row r="243" spans="1:13" s="316" customFormat="1" ht="16.5" hidden="1" customHeight="1" x14ac:dyDescent="0.25">
      <c r="A243" s="13"/>
      <c r="B243" s="6" t="s">
        <v>43</v>
      </c>
      <c r="C243" s="4"/>
      <c r="D243" s="4" t="s">
        <v>338</v>
      </c>
      <c r="E243" s="24" t="s">
        <v>25</v>
      </c>
      <c r="F243" s="113"/>
      <c r="G243" s="231">
        <v>539720.19999999995</v>
      </c>
      <c r="H243" s="226">
        <v>539720.19999999995</v>
      </c>
      <c r="I243" s="167">
        <v>331000.2</v>
      </c>
      <c r="J243" s="194">
        <v>0.61328110380156242</v>
      </c>
      <c r="K243" s="323">
        <v>0</v>
      </c>
      <c r="L243" s="323">
        <v>539720.19999999995</v>
      </c>
    </row>
    <row r="244" spans="1:13" s="324" customFormat="1" ht="30" hidden="1" customHeight="1" x14ac:dyDescent="0.25">
      <c r="A244" s="12"/>
      <c r="B244" s="83"/>
      <c r="C244" s="76"/>
      <c r="D244" s="76"/>
      <c r="E244" s="416"/>
      <c r="F244" s="109" t="s">
        <v>89</v>
      </c>
      <c r="G244" s="396">
        <v>850000</v>
      </c>
      <c r="H244" s="250">
        <v>850000</v>
      </c>
      <c r="I244" s="170">
        <v>612173.93999999994</v>
      </c>
      <c r="J244" s="198">
        <v>0.7202046352941176</v>
      </c>
      <c r="K244" s="323"/>
      <c r="L244" s="323"/>
    </row>
    <row r="245" spans="1:13" s="326" customFormat="1" ht="15.75" hidden="1" customHeight="1" x14ac:dyDescent="0.25">
      <c r="A245" s="13"/>
      <c r="B245" s="6" t="s">
        <v>43</v>
      </c>
      <c r="C245" s="4"/>
      <c r="D245" s="4" t="s">
        <v>339</v>
      </c>
      <c r="E245" s="24" t="s">
        <v>12</v>
      </c>
      <c r="F245" s="299"/>
      <c r="G245" s="231">
        <v>850000</v>
      </c>
      <c r="H245" s="226">
        <v>850000</v>
      </c>
      <c r="I245" s="167">
        <v>612173.93999999994</v>
      </c>
      <c r="J245" s="194">
        <v>0.7202046352941176</v>
      </c>
      <c r="K245" s="323">
        <v>0</v>
      </c>
      <c r="L245" s="323">
        <v>850000</v>
      </c>
    </row>
    <row r="246" spans="1:13" s="324" customFormat="1" ht="17.25" hidden="1" customHeight="1" x14ac:dyDescent="0.25">
      <c r="A246" s="12"/>
      <c r="B246" s="83"/>
      <c r="C246" s="76"/>
      <c r="D246" s="76"/>
      <c r="E246" s="416"/>
      <c r="F246" s="109" t="s">
        <v>90</v>
      </c>
      <c r="G246" s="396">
        <v>3255000</v>
      </c>
      <c r="H246" s="250">
        <v>3255000</v>
      </c>
      <c r="I246" s="170">
        <v>0</v>
      </c>
      <c r="J246" s="198">
        <v>0</v>
      </c>
      <c r="K246" s="323"/>
      <c r="L246" s="323"/>
    </row>
    <row r="247" spans="1:13" s="326" customFormat="1" ht="12.75" hidden="1" customHeight="1" x14ac:dyDescent="0.25">
      <c r="A247" s="13"/>
      <c r="B247" s="6" t="s">
        <v>43</v>
      </c>
      <c r="C247" s="4"/>
      <c r="D247" s="4" t="s">
        <v>340</v>
      </c>
      <c r="E247" s="24" t="s">
        <v>147</v>
      </c>
      <c r="F247" s="299"/>
      <c r="G247" s="231">
        <v>3255000</v>
      </c>
      <c r="H247" s="226">
        <v>3255000</v>
      </c>
      <c r="I247" s="167">
        <v>0</v>
      </c>
      <c r="J247" s="194">
        <v>0</v>
      </c>
      <c r="K247" s="323">
        <v>0</v>
      </c>
      <c r="L247" s="323">
        <v>3255000</v>
      </c>
    </row>
    <row r="248" spans="1:13" s="326" customFormat="1" ht="18" hidden="1" customHeight="1" x14ac:dyDescent="0.25">
      <c r="A248" s="13"/>
      <c r="B248" s="83"/>
      <c r="C248" s="76"/>
      <c r="D248" s="76"/>
      <c r="E248" s="416"/>
      <c r="F248" s="109" t="s">
        <v>85</v>
      </c>
      <c r="G248" s="396">
        <v>2400000</v>
      </c>
      <c r="H248" s="250">
        <v>2400000</v>
      </c>
      <c r="I248" s="170">
        <v>1697000</v>
      </c>
      <c r="J248" s="198">
        <v>0.70708333333333329</v>
      </c>
      <c r="K248" s="323"/>
      <c r="L248" s="323"/>
    </row>
    <row r="249" spans="1:13" s="326" customFormat="1" ht="12.75" hidden="1" customHeight="1" x14ac:dyDescent="0.25">
      <c r="A249" s="13"/>
      <c r="B249" s="6" t="s">
        <v>43</v>
      </c>
      <c r="C249" s="4"/>
      <c r="D249" s="4" t="s">
        <v>341</v>
      </c>
      <c r="E249" s="24" t="s">
        <v>232</v>
      </c>
      <c r="F249" s="299"/>
      <c r="G249" s="231">
        <v>2400000</v>
      </c>
      <c r="H249" s="226">
        <v>2400000</v>
      </c>
      <c r="I249" s="167">
        <v>1697000</v>
      </c>
      <c r="J249" s="194">
        <v>0.70708333333333329</v>
      </c>
      <c r="K249" s="323">
        <v>0</v>
      </c>
      <c r="L249" s="323">
        <v>2400000</v>
      </c>
    </row>
    <row r="250" spans="1:13" s="324" customFormat="1" ht="18" hidden="1" customHeight="1" x14ac:dyDescent="0.25">
      <c r="A250" s="12"/>
      <c r="B250" s="83"/>
      <c r="C250" s="76"/>
      <c r="D250" s="76"/>
      <c r="E250" s="416"/>
      <c r="F250" s="109" t="s">
        <v>148</v>
      </c>
      <c r="G250" s="396">
        <v>12068742.859999999</v>
      </c>
      <c r="H250" s="250">
        <v>12117990.859999999</v>
      </c>
      <c r="I250" s="170">
        <v>12093783.68</v>
      </c>
      <c r="J250" s="198">
        <v>0.9980023767735372</v>
      </c>
      <c r="K250" s="323"/>
      <c r="L250" s="323"/>
    </row>
    <row r="251" spans="1:13" s="324" customFormat="1" ht="15" hidden="1" customHeight="1" x14ac:dyDescent="0.25">
      <c r="A251" s="12"/>
      <c r="B251" s="387" t="s">
        <v>43</v>
      </c>
      <c r="C251" s="385"/>
      <c r="D251" s="385" t="s">
        <v>342</v>
      </c>
      <c r="E251" s="434" t="s">
        <v>51</v>
      </c>
      <c r="F251" s="299"/>
      <c r="G251" s="231">
        <v>12068742.859999999</v>
      </c>
      <c r="H251" s="226">
        <v>12117990.859999999</v>
      </c>
      <c r="I251" s="167">
        <v>12093783.68</v>
      </c>
      <c r="J251" s="194">
        <v>0.9980023767735372</v>
      </c>
      <c r="K251" s="323">
        <v>0</v>
      </c>
      <c r="L251" s="323">
        <v>12117990.859999999</v>
      </c>
    </row>
    <row r="252" spans="1:13" s="324" customFormat="1" ht="33" hidden="1" customHeight="1" x14ac:dyDescent="0.25">
      <c r="A252" s="12"/>
      <c r="B252" s="252"/>
      <c r="C252" s="252"/>
      <c r="D252" s="252"/>
      <c r="E252" s="436"/>
      <c r="F252" s="438" t="s">
        <v>426</v>
      </c>
      <c r="G252" s="441"/>
      <c r="H252" s="447">
        <v>29860.23</v>
      </c>
      <c r="I252" s="253">
        <v>22008</v>
      </c>
      <c r="J252" s="256">
        <v>0.73703384066365196</v>
      </c>
      <c r="K252" s="323"/>
      <c r="L252" s="323"/>
    </row>
    <row r="253" spans="1:13" s="324" customFormat="1" ht="39" hidden="1" customHeight="1" x14ac:dyDescent="0.25">
      <c r="A253" s="12"/>
      <c r="B253" s="225" t="s">
        <v>43</v>
      </c>
      <c r="C253" s="151"/>
      <c r="D253" s="151" t="s">
        <v>500</v>
      </c>
      <c r="E253" s="361" t="s">
        <v>128</v>
      </c>
      <c r="F253" s="299" t="s">
        <v>501</v>
      </c>
      <c r="G253" s="231"/>
      <c r="H253" s="226">
        <v>29860.23</v>
      </c>
      <c r="I253" s="167">
        <v>22008</v>
      </c>
      <c r="J253" s="194">
        <v>0.73703384066365196</v>
      </c>
      <c r="K253" s="323">
        <v>0</v>
      </c>
      <c r="L253" s="323">
        <v>29860.23</v>
      </c>
    </row>
    <row r="254" spans="1:13" s="320" customFormat="1" ht="45" customHeight="1" x14ac:dyDescent="0.25">
      <c r="A254" s="11"/>
      <c r="B254" s="291"/>
      <c r="C254" s="292"/>
      <c r="D254" s="292"/>
      <c r="E254" s="415"/>
      <c r="F254" s="293" t="s">
        <v>92</v>
      </c>
      <c r="G254" s="422">
        <v>115531492.88</v>
      </c>
      <c r="H254" s="424">
        <v>112735123.54000001</v>
      </c>
      <c r="I254" s="295">
        <v>53666633.18</v>
      </c>
      <c r="J254" s="296">
        <v>0.47604181815579705</v>
      </c>
      <c r="K254" s="323"/>
      <c r="L254" s="323"/>
      <c r="M254" s="463"/>
    </row>
    <row r="255" spans="1:13" s="324" customFormat="1" ht="35.25" hidden="1" customHeight="1" x14ac:dyDescent="0.25">
      <c r="A255" s="12"/>
      <c r="B255" s="83"/>
      <c r="C255" s="76"/>
      <c r="D255" s="76"/>
      <c r="E255" s="416"/>
      <c r="F255" s="109" t="s">
        <v>92</v>
      </c>
      <c r="G255" s="396">
        <v>115531492.88</v>
      </c>
      <c r="H255" s="250">
        <v>112735123.54000001</v>
      </c>
      <c r="I255" s="170">
        <v>53666633.18</v>
      </c>
      <c r="J255" s="198">
        <v>0.47604181815579705</v>
      </c>
      <c r="K255" s="323"/>
      <c r="L255" s="323"/>
    </row>
    <row r="256" spans="1:13" s="316" customFormat="1" ht="15.75" hidden="1" customHeight="1" x14ac:dyDescent="0.25">
      <c r="A256" s="13"/>
      <c r="B256" s="6" t="s">
        <v>43</v>
      </c>
      <c r="C256" s="4"/>
      <c r="D256" s="4" t="s">
        <v>343</v>
      </c>
      <c r="E256" s="24" t="s">
        <v>51</v>
      </c>
      <c r="F256" s="149"/>
      <c r="G256" s="231">
        <v>115531492.88</v>
      </c>
      <c r="H256" s="226">
        <v>112735123.54000001</v>
      </c>
      <c r="I256" s="167">
        <v>53666633.18</v>
      </c>
      <c r="J256" s="194">
        <v>0.47604181815579705</v>
      </c>
      <c r="K256" s="323">
        <v>0</v>
      </c>
      <c r="L256" s="323">
        <v>112735123.54000001</v>
      </c>
    </row>
    <row r="257" spans="1:13" s="320" customFormat="1" ht="38.25" customHeight="1" x14ac:dyDescent="0.25">
      <c r="A257" s="11"/>
      <c r="B257" s="291"/>
      <c r="C257" s="292"/>
      <c r="D257" s="292"/>
      <c r="E257" s="415"/>
      <c r="F257" s="293" t="s">
        <v>219</v>
      </c>
      <c r="G257" s="422">
        <v>0</v>
      </c>
      <c r="H257" s="424">
        <v>30066089.580000006</v>
      </c>
      <c r="I257" s="295">
        <v>29796453.949999996</v>
      </c>
      <c r="J257" s="296">
        <v>0.99103190226043325</v>
      </c>
      <c r="K257" s="323"/>
      <c r="L257" s="323"/>
      <c r="M257" s="463"/>
    </row>
    <row r="258" spans="1:13" s="324" customFormat="1" ht="18.75" hidden="1" customHeight="1" x14ac:dyDescent="0.25">
      <c r="A258" s="12"/>
      <c r="B258" s="83"/>
      <c r="C258" s="76"/>
      <c r="D258" s="76"/>
      <c r="E258" s="416"/>
      <c r="F258" s="109" t="s">
        <v>219</v>
      </c>
      <c r="G258" s="396">
        <v>0</v>
      </c>
      <c r="H258" s="250">
        <v>30066089.580000006</v>
      </c>
      <c r="I258" s="170">
        <v>29796453.949999996</v>
      </c>
      <c r="J258" s="198">
        <v>0.99103190226043325</v>
      </c>
      <c r="K258" s="323"/>
      <c r="L258" s="323"/>
    </row>
    <row r="259" spans="1:13" s="316" customFormat="1" ht="12.75" hidden="1" customHeight="1" x14ac:dyDescent="0.25">
      <c r="A259" s="13"/>
      <c r="B259" s="387" t="s">
        <v>43</v>
      </c>
      <c r="C259" s="385"/>
      <c r="D259" s="385" t="s">
        <v>473</v>
      </c>
      <c r="E259" s="434" t="s">
        <v>25</v>
      </c>
      <c r="F259" s="113"/>
      <c r="G259" s="231"/>
      <c r="H259" s="226">
        <v>2470322.62</v>
      </c>
      <c r="I259" s="167">
        <v>2470318.2200000002</v>
      </c>
      <c r="J259" s="194">
        <v>0.99999821885612661</v>
      </c>
      <c r="K259" s="323">
        <v>-81.939999999944121</v>
      </c>
      <c r="L259" s="323">
        <v>2470404.56</v>
      </c>
    </row>
    <row r="260" spans="1:13" s="316" customFormat="1" ht="12.75" hidden="1" customHeight="1" x14ac:dyDescent="0.25">
      <c r="A260" s="13"/>
      <c r="B260" s="387" t="s">
        <v>43</v>
      </c>
      <c r="C260" s="385"/>
      <c r="D260" s="385" t="s">
        <v>474</v>
      </c>
      <c r="E260" s="434" t="s">
        <v>25</v>
      </c>
      <c r="F260" s="113"/>
      <c r="G260" s="231"/>
      <c r="H260" s="226">
        <v>2144124.91</v>
      </c>
      <c r="I260" s="167">
        <v>2124999.91</v>
      </c>
      <c r="J260" s="194">
        <v>0.9910802771280709</v>
      </c>
      <c r="K260" s="323">
        <v>-355875</v>
      </c>
      <c r="L260" s="323">
        <v>2499999.91</v>
      </c>
    </row>
    <row r="261" spans="1:13" s="316" customFormat="1" ht="12.75" hidden="1" customHeight="1" x14ac:dyDescent="0.25">
      <c r="A261" s="13"/>
      <c r="B261" s="387" t="s">
        <v>43</v>
      </c>
      <c r="C261" s="385"/>
      <c r="D261" s="385" t="s">
        <v>475</v>
      </c>
      <c r="E261" s="434" t="s">
        <v>25</v>
      </c>
      <c r="F261" s="113"/>
      <c r="G261" s="231"/>
      <c r="H261" s="226">
        <v>1883150</v>
      </c>
      <c r="I261" s="167">
        <v>1850000</v>
      </c>
      <c r="J261" s="194">
        <v>0.9823965164750551</v>
      </c>
      <c r="K261" s="323">
        <v>-616850</v>
      </c>
      <c r="L261" s="323">
        <v>2500000</v>
      </c>
    </row>
    <row r="262" spans="1:13" s="316" customFormat="1" ht="12.75" hidden="1" customHeight="1" x14ac:dyDescent="0.25">
      <c r="A262" s="13"/>
      <c r="B262" s="387" t="s">
        <v>43</v>
      </c>
      <c r="C262" s="385"/>
      <c r="D262" s="385" t="s">
        <v>476</v>
      </c>
      <c r="E262" s="434" t="s">
        <v>25</v>
      </c>
      <c r="F262" s="113"/>
      <c r="G262" s="231"/>
      <c r="H262" s="226">
        <v>2013637.5</v>
      </c>
      <c r="I262" s="167">
        <v>1987500</v>
      </c>
      <c r="J262" s="194">
        <v>0.98701975901819472</v>
      </c>
      <c r="K262" s="323">
        <v>-486362.5</v>
      </c>
      <c r="L262" s="323">
        <v>2500000</v>
      </c>
    </row>
    <row r="263" spans="1:13" s="316" customFormat="1" ht="12.75" hidden="1" customHeight="1" x14ac:dyDescent="0.25">
      <c r="A263" s="13"/>
      <c r="B263" s="387" t="s">
        <v>43</v>
      </c>
      <c r="C263" s="385"/>
      <c r="D263" s="385" t="s">
        <v>477</v>
      </c>
      <c r="E263" s="434" t="s">
        <v>25</v>
      </c>
      <c r="F263" s="113"/>
      <c r="G263" s="231"/>
      <c r="H263" s="226">
        <v>2499982.7999999998</v>
      </c>
      <c r="I263" s="167">
        <v>2499982.7999999998</v>
      </c>
      <c r="J263" s="194">
        <v>1</v>
      </c>
      <c r="K263" s="323">
        <v>0</v>
      </c>
      <c r="L263" s="323">
        <v>2499982.7999999998</v>
      </c>
    </row>
    <row r="264" spans="1:13" s="316" customFormat="1" ht="12.75" hidden="1" customHeight="1" x14ac:dyDescent="0.25">
      <c r="A264" s="13"/>
      <c r="B264" s="387" t="s">
        <v>43</v>
      </c>
      <c r="C264" s="385"/>
      <c r="D264" s="385" t="s">
        <v>478</v>
      </c>
      <c r="E264" s="434" t="s">
        <v>25</v>
      </c>
      <c r="F264" s="113"/>
      <c r="G264" s="231"/>
      <c r="H264" s="226">
        <v>2040285.5</v>
      </c>
      <c r="I264" s="167">
        <v>2016090</v>
      </c>
      <c r="J264" s="194">
        <v>0.98814112044613367</v>
      </c>
      <c r="K264" s="323">
        <v>-459714.5</v>
      </c>
      <c r="L264" s="323">
        <v>2500000</v>
      </c>
    </row>
    <row r="265" spans="1:13" s="316" customFormat="1" ht="12.75" hidden="1" customHeight="1" x14ac:dyDescent="0.25">
      <c r="A265" s="13"/>
      <c r="B265" s="387" t="s">
        <v>43</v>
      </c>
      <c r="C265" s="385"/>
      <c r="D265" s="385" t="s">
        <v>479</v>
      </c>
      <c r="E265" s="434" t="s">
        <v>25</v>
      </c>
      <c r="F265" s="113"/>
      <c r="G265" s="231"/>
      <c r="H265" s="226">
        <v>1810899.39</v>
      </c>
      <c r="I265" s="167">
        <v>1774630.94</v>
      </c>
      <c r="J265" s="194">
        <v>0.97997213417803408</v>
      </c>
      <c r="K265" s="323">
        <v>-689100.6100000001</v>
      </c>
      <c r="L265" s="323">
        <v>2500000</v>
      </c>
    </row>
    <row r="266" spans="1:13" s="316" customFormat="1" ht="12.75" hidden="1" customHeight="1" x14ac:dyDescent="0.25">
      <c r="A266" s="13"/>
      <c r="B266" s="387" t="s">
        <v>43</v>
      </c>
      <c r="C266" s="385"/>
      <c r="D266" s="385" t="s">
        <v>480</v>
      </c>
      <c r="E266" s="434" t="s">
        <v>25</v>
      </c>
      <c r="F266" s="113"/>
      <c r="G266" s="231"/>
      <c r="H266" s="226">
        <v>2488125</v>
      </c>
      <c r="I266" s="167">
        <v>2487500</v>
      </c>
      <c r="J266" s="194">
        <v>0.99974880683245415</v>
      </c>
      <c r="K266" s="323">
        <v>-11875</v>
      </c>
      <c r="L266" s="323">
        <v>2500000</v>
      </c>
    </row>
    <row r="267" spans="1:13" s="316" customFormat="1" ht="12.75" hidden="1" customHeight="1" x14ac:dyDescent="0.25">
      <c r="A267" s="13"/>
      <c r="B267" s="387" t="s">
        <v>43</v>
      </c>
      <c r="C267" s="385"/>
      <c r="D267" s="385" t="s">
        <v>481</v>
      </c>
      <c r="E267" s="434" t="s">
        <v>25</v>
      </c>
      <c r="F267" s="113"/>
      <c r="G267" s="231"/>
      <c r="H267" s="226">
        <v>1930600</v>
      </c>
      <c r="I267" s="167">
        <v>1900000</v>
      </c>
      <c r="J267" s="194">
        <v>0.98415000517973683</v>
      </c>
      <c r="K267" s="323">
        <v>-569400</v>
      </c>
      <c r="L267" s="323">
        <v>2500000</v>
      </c>
    </row>
    <row r="268" spans="1:13" s="316" customFormat="1" ht="12.75" hidden="1" customHeight="1" x14ac:dyDescent="0.25">
      <c r="A268" s="13"/>
      <c r="B268" s="387" t="s">
        <v>43</v>
      </c>
      <c r="C268" s="385"/>
      <c r="D268" s="385" t="s">
        <v>482</v>
      </c>
      <c r="E268" s="434" t="s">
        <v>25</v>
      </c>
      <c r="F268" s="113"/>
      <c r="G268" s="231"/>
      <c r="H268" s="226">
        <v>1712619.44</v>
      </c>
      <c r="I268" s="167">
        <v>1662361.11</v>
      </c>
      <c r="J268" s="194">
        <v>0.97065411683053193</v>
      </c>
      <c r="K268" s="323">
        <v>-787380.56</v>
      </c>
      <c r="L268" s="323">
        <v>2500000</v>
      </c>
    </row>
    <row r="269" spans="1:13" s="316" customFormat="1" ht="12.75" hidden="1" customHeight="1" x14ac:dyDescent="0.25">
      <c r="A269" s="13"/>
      <c r="B269" s="387" t="s">
        <v>43</v>
      </c>
      <c r="C269" s="385"/>
      <c r="D269" s="385" t="s">
        <v>483</v>
      </c>
      <c r="E269" s="434" t="s">
        <v>25</v>
      </c>
      <c r="F269" s="113"/>
      <c r="G269" s="231"/>
      <c r="H269" s="448">
        <v>2331917.42</v>
      </c>
      <c r="I269" s="437">
        <v>2323070.9700000002</v>
      </c>
      <c r="J269" s="194">
        <v>0.99620636223044312</v>
      </c>
      <c r="K269" s="323">
        <v>-168082.58000000007</v>
      </c>
      <c r="L269" s="323">
        <v>2500000</v>
      </c>
    </row>
    <row r="270" spans="1:13" s="316" customFormat="1" ht="12.75" hidden="1" customHeight="1" x14ac:dyDescent="0.25">
      <c r="A270" s="13"/>
      <c r="B270" s="387" t="s">
        <v>43</v>
      </c>
      <c r="C270" s="385"/>
      <c r="D270" s="385" t="s">
        <v>484</v>
      </c>
      <c r="E270" s="434" t="s">
        <v>25</v>
      </c>
      <c r="F270" s="113"/>
      <c r="G270" s="231"/>
      <c r="H270" s="226">
        <v>2500000</v>
      </c>
      <c r="I270" s="167">
        <v>2500000</v>
      </c>
      <c r="J270" s="194">
        <v>1</v>
      </c>
      <c r="K270" s="323">
        <v>0</v>
      </c>
      <c r="L270" s="323">
        <v>2500000</v>
      </c>
    </row>
    <row r="271" spans="1:13" s="316" customFormat="1" ht="12.75" hidden="1" customHeight="1" x14ac:dyDescent="0.25">
      <c r="A271" s="13"/>
      <c r="B271" s="387" t="s">
        <v>43</v>
      </c>
      <c r="C271" s="385"/>
      <c r="D271" s="385" t="s">
        <v>485</v>
      </c>
      <c r="E271" s="434" t="s">
        <v>25</v>
      </c>
      <c r="F271" s="113"/>
      <c r="G271" s="231"/>
      <c r="H271" s="226">
        <v>2143750</v>
      </c>
      <c r="I271" s="167">
        <v>2125000</v>
      </c>
      <c r="J271" s="194">
        <v>0.99125364431486884</v>
      </c>
      <c r="K271" s="323">
        <v>-356250</v>
      </c>
      <c r="L271" s="323">
        <v>2500000</v>
      </c>
    </row>
    <row r="272" spans="1:13" s="316" customFormat="1" ht="12.75" hidden="1" customHeight="1" x14ac:dyDescent="0.25">
      <c r="A272" s="13"/>
      <c r="B272" s="387" t="s">
        <v>43</v>
      </c>
      <c r="C272" s="385"/>
      <c r="D272" s="385" t="s">
        <v>486</v>
      </c>
      <c r="E272" s="434" t="s">
        <v>25</v>
      </c>
      <c r="F272" s="149"/>
      <c r="G272" s="231"/>
      <c r="H272" s="226">
        <v>2096675</v>
      </c>
      <c r="I272" s="167">
        <v>2075000</v>
      </c>
      <c r="J272" s="194">
        <v>0.98966220325038456</v>
      </c>
      <c r="K272" s="323">
        <v>-403325</v>
      </c>
      <c r="L272" s="323">
        <v>2500000</v>
      </c>
    </row>
    <row r="273" spans="1:13" s="320" customFormat="1" ht="37.5" customHeight="1" x14ac:dyDescent="0.25">
      <c r="A273" s="11"/>
      <c r="B273" s="291"/>
      <c r="C273" s="292"/>
      <c r="D273" s="292"/>
      <c r="E273" s="415"/>
      <c r="F273" s="293" t="s">
        <v>177</v>
      </c>
      <c r="G273" s="422">
        <v>7521477.4000000004</v>
      </c>
      <c r="H273" s="424">
        <v>7521477.4000000004</v>
      </c>
      <c r="I273" s="295">
        <v>7521477.4000000004</v>
      </c>
      <c r="J273" s="296">
        <v>1</v>
      </c>
      <c r="K273" s="323"/>
      <c r="L273" s="323"/>
      <c r="M273" s="463"/>
    </row>
    <row r="274" spans="1:13" s="320" customFormat="1" ht="22.5" hidden="1" customHeight="1" x14ac:dyDescent="0.25">
      <c r="A274" s="11"/>
      <c r="B274" s="56"/>
      <c r="C274" s="51"/>
      <c r="D274" s="51"/>
      <c r="E274" s="433"/>
      <c r="F274" s="111" t="s">
        <v>207</v>
      </c>
      <c r="G274" s="394">
        <v>0</v>
      </c>
      <c r="H274" s="444">
        <v>0</v>
      </c>
      <c r="I274" s="171">
        <v>0</v>
      </c>
      <c r="J274" s="206" t="e">
        <v>#DIV/0!</v>
      </c>
      <c r="K274" s="323"/>
      <c r="L274" s="323"/>
    </row>
    <row r="275" spans="1:13" s="320" customFormat="1" ht="13.5" hidden="1" customHeight="1" x14ac:dyDescent="0.25">
      <c r="A275" s="11"/>
      <c r="B275" s="667" t="s">
        <v>43</v>
      </c>
      <c r="C275" s="670"/>
      <c r="D275" s="670" t="s">
        <v>259</v>
      </c>
      <c r="E275" s="701" t="s">
        <v>25</v>
      </c>
      <c r="F275" s="149"/>
      <c r="G275" s="442"/>
      <c r="H275" s="449"/>
      <c r="I275" s="172"/>
      <c r="J275" s="194" t="e">
        <v>#DIV/0!</v>
      </c>
      <c r="K275" s="323"/>
      <c r="L275" s="323"/>
    </row>
    <row r="276" spans="1:13" s="320" customFormat="1" ht="13.5" hidden="1" customHeight="1" x14ac:dyDescent="0.25">
      <c r="A276" s="11"/>
      <c r="B276" s="668"/>
      <c r="C276" s="660"/>
      <c r="D276" s="660"/>
      <c r="E276" s="702"/>
      <c r="F276" s="149" t="s">
        <v>7</v>
      </c>
      <c r="G276" s="442"/>
      <c r="H276" s="449"/>
      <c r="I276" s="172"/>
      <c r="J276" s="194" t="e">
        <v>#DIV/0!</v>
      </c>
      <c r="K276" s="323"/>
      <c r="L276" s="323"/>
    </row>
    <row r="277" spans="1:13" s="320" customFormat="1" ht="14.25" hidden="1" customHeight="1" x14ac:dyDescent="0.25">
      <c r="A277" s="11"/>
      <c r="B277" s="669"/>
      <c r="C277" s="661"/>
      <c r="D277" s="661"/>
      <c r="E277" s="700"/>
      <c r="F277" s="149" t="s">
        <v>9</v>
      </c>
      <c r="G277" s="231"/>
      <c r="H277" s="226"/>
      <c r="I277" s="167"/>
      <c r="J277" s="194" t="e">
        <v>#DIV/0!</v>
      </c>
      <c r="K277" s="323"/>
      <c r="L277" s="323"/>
    </row>
    <row r="278" spans="1:13" s="324" customFormat="1" ht="63.75" hidden="1" customHeight="1" x14ac:dyDescent="0.25">
      <c r="A278" s="12"/>
      <c r="B278" s="83"/>
      <c r="C278" s="76"/>
      <c r="D278" s="76"/>
      <c r="E278" s="416"/>
      <c r="F278" s="109" t="s">
        <v>263</v>
      </c>
      <c r="G278" s="396">
        <v>7521477.4000000004</v>
      </c>
      <c r="H278" s="250">
        <v>7521477.4000000004</v>
      </c>
      <c r="I278" s="170">
        <v>7521477.4000000004</v>
      </c>
      <c r="J278" s="198">
        <v>1</v>
      </c>
      <c r="K278" s="323"/>
      <c r="L278" s="323"/>
    </row>
    <row r="279" spans="1:13" s="326" customFormat="1" ht="16.5" hidden="1" customHeight="1" x14ac:dyDescent="0.25">
      <c r="A279" s="13"/>
      <c r="B279" s="6" t="s">
        <v>43</v>
      </c>
      <c r="C279" s="4"/>
      <c r="D279" s="4" t="s">
        <v>344</v>
      </c>
      <c r="E279" s="24" t="s">
        <v>25</v>
      </c>
      <c r="F279" s="149"/>
      <c r="G279" s="231">
        <v>7521477.4000000004</v>
      </c>
      <c r="H279" s="226">
        <v>7521477.4000000004</v>
      </c>
      <c r="I279" s="167">
        <v>7521477.4000000004</v>
      </c>
      <c r="J279" s="194">
        <v>1</v>
      </c>
      <c r="K279" s="323">
        <v>0</v>
      </c>
      <c r="L279" s="323">
        <v>7521477.4000000004</v>
      </c>
    </row>
    <row r="280" spans="1:13" s="326" customFormat="1" ht="42" customHeight="1" x14ac:dyDescent="0.25">
      <c r="A280" s="13"/>
      <c r="B280" s="291"/>
      <c r="C280" s="292"/>
      <c r="D280" s="292"/>
      <c r="E280" s="415"/>
      <c r="F280" s="293" t="s">
        <v>265</v>
      </c>
      <c r="G280" s="422">
        <v>24119589.059999999</v>
      </c>
      <c r="H280" s="424">
        <v>24119589.059999999</v>
      </c>
      <c r="I280" s="295">
        <v>17272384.600000001</v>
      </c>
      <c r="J280" s="296">
        <v>0.71611438142802264</v>
      </c>
      <c r="K280" s="323"/>
      <c r="L280" s="323"/>
      <c r="M280" s="464"/>
    </row>
    <row r="281" spans="1:13" s="326" customFormat="1" ht="65.25" hidden="1" customHeight="1" x14ac:dyDescent="0.25">
      <c r="A281" s="13"/>
      <c r="B281" s="83"/>
      <c r="C281" s="76"/>
      <c r="D281" s="76"/>
      <c r="E281" s="416"/>
      <c r="F281" s="109" t="s">
        <v>266</v>
      </c>
      <c r="G281" s="396">
        <v>24119589.059999999</v>
      </c>
      <c r="H281" s="250">
        <v>24119589.059999999</v>
      </c>
      <c r="I281" s="170">
        <v>17272384.600000001</v>
      </c>
      <c r="J281" s="198">
        <v>0.71611438142802264</v>
      </c>
      <c r="K281" s="323"/>
      <c r="L281" s="323"/>
    </row>
    <row r="282" spans="1:13" s="326" customFormat="1" ht="16.5" hidden="1" customHeight="1" x14ac:dyDescent="0.25">
      <c r="A282" s="13"/>
      <c r="B282" s="387" t="s">
        <v>43</v>
      </c>
      <c r="C282" s="385"/>
      <c r="D282" s="385" t="s">
        <v>345</v>
      </c>
      <c r="E282" s="434" t="s">
        <v>51</v>
      </c>
      <c r="F282" s="149"/>
      <c r="G282" s="231">
        <v>24119589.059999999</v>
      </c>
      <c r="H282" s="226">
        <v>24119589.059999999</v>
      </c>
      <c r="I282" s="167">
        <v>17272384.600000001</v>
      </c>
      <c r="J282" s="194">
        <v>0.71611438142802264</v>
      </c>
      <c r="K282" s="323">
        <v>0</v>
      </c>
      <c r="L282" s="323">
        <v>24119589.059999999</v>
      </c>
    </row>
    <row r="283" spans="1:13" s="326" customFormat="1" ht="45" customHeight="1" thickBot="1" x14ac:dyDescent="0.3">
      <c r="A283" s="13"/>
      <c r="B283" s="291"/>
      <c r="C283" s="292"/>
      <c r="D283" s="292"/>
      <c r="E283" s="415"/>
      <c r="F283" s="293" t="s">
        <v>255</v>
      </c>
      <c r="G283" s="422">
        <v>114179196.23</v>
      </c>
      <c r="H283" s="424">
        <v>114179196.23</v>
      </c>
      <c r="I283" s="295">
        <v>95309102.400000006</v>
      </c>
      <c r="J283" s="296">
        <v>0.83473264436028694</v>
      </c>
      <c r="K283" s="323"/>
      <c r="L283" s="323"/>
      <c r="M283" s="464"/>
    </row>
    <row r="284" spans="1:13" s="326" customFormat="1" ht="33.75" hidden="1" customHeight="1" x14ac:dyDescent="0.25">
      <c r="A284" s="13"/>
      <c r="B284" s="83"/>
      <c r="C284" s="76"/>
      <c r="D284" s="76"/>
      <c r="E284" s="416"/>
      <c r="F284" s="109" t="s">
        <v>256</v>
      </c>
      <c r="G284" s="396">
        <v>114179196.23</v>
      </c>
      <c r="H284" s="250">
        <v>114179196.23</v>
      </c>
      <c r="I284" s="170">
        <v>95309102.400000006</v>
      </c>
      <c r="J284" s="198">
        <v>0.83473264436028694</v>
      </c>
      <c r="K284" s="323"/>
      <c r="L284" s="323"/>
    </row>
    <row r="285" spans="1:13" s="326" customFormat="1" ht="18" hidden="1" customHeight="1" thickBot="1" x14ac:dyDescent="0.3">
      <c r="A285" s="13"/>
      <c r="B285" s="387" t="s">
        <v>43</v>
      </c>
      <c r="C285" s="385"/>
      <c r="D285" s="385" t="s">
        <v>346</v>
      </c>
      <c r="E285" s="434" t="s">
        <v>25</v>
      </c>
      <c r="F285" s="149"/>
      <c r="G285" s="231">
        <v>114179196.23</v>
      </c>
      <c r="H285" s="226">
        <v>114179196.23</v>
      </c>
      <c r="I285" s="167">
        <v>95309102.400000006</v>
      </c>
      <c r="J285" s="194">
        <v>0.83473264436028694</v>
      </c>
      <c r="K285" s="323">
        <v>0</v>
      </c>
      <c r="L285" s="323">
        <v>114179196.23</v>
      </c>
    </row>
    <row r="286" spans="1:13" s="326" customFormat="1" ht="39.75" customHeight="1" thickBot="1" x14ac:dyDescent="0.3">
      <c r="A286" s="13"/>
      <c r="B286" s="271"/>
      <c r="C286" s="272"/>
      <c r="D286" s="272"/>
      <c r="E286" s="358"/>
      <c r="F286" s="420" t="s">
        <v>208</v>
      </c>
      <c r="G286" s="422">
        <v>1130452837.01</v>
      </c>
      <c r="H286" s="425">
        <v>2208335092.5799999</v>
      </c>
      <c r="I286" s="351">
        <v>671365735.72000003</v>
      </c>
      <c r="J286" s="352">
        <v>0.30401443058881195</v>
      </c>
      <c r="K286" s="323"/>
      <c r="L286" s="323"/>
      <c r="M286" s="464"/>
    </row>
    <row r="287" spans="1:13" s="325" customFormat="1" ht="19.5" hidden="1" customHeight="1" x14ac:dyDescent="0.25">
      <c r="A287" s="13"/>
      <c r="B287" s="130"/>
      <c r="C287" s="131"/>
      <c r="D287" s="131"/>
      <c r="E287" s="132"/>
      <c r="F287" s="215" t="s">
        <v>171</v>
      </c>
      <c r="G287" s="89">
        <v>6000000</v>
      </c>
      <c r="H287" s="108">
        <v>208113187.01000002</v>
      </c>
      <c r="I287" s="187">
        <v>43441368.310000002</v>
      </c>
      <c r="J287" s="205">
        <v>0.20873914303139574</v>
      </c>
      <c r="K287" s="323"/>
      <c r="L287" s="323"/>
    </row>
    <row r="288" spans="1:13" s="325" customFormat="1" ht="15" hidden="1" customHeight="1" x14ac:dyDescent="0.25">
      <c r="A288" s="13"/>
      <c r="B288" s="9" t="s">
        <v>39</v>
      </c>
      <c r="C288" s="10" t="s">
        <v>41</v>
      </c>
      <c r="D288" s="10" t="s">
        <v>347</v>
      </c>
      <c r="E288" s="116" t="s">
        <v>21</v>
      </c>
      <c r="F288" s="235"/>
      <c r="G288" s="62">
        <v>6000000</v>
      </c>
      <c r="H288" s="156">
        <v>44520292.270000003</v>
      </c>
      <c r="I288" s="167">
        <v>43441368.310000002</v>
      </c>
      <c r="J288" s="194">
        <v>0.97576556880047627</v>
      </c>
      <c r="K288" s="323">
        <v>0</v>
      </c>
      <c r="L288" s="323">
        <v>44520292.270000003</v>
      </c>
    </row>
    <row r="289" spans="1:13" s="325" customFormat="1" ht="15" hidden="1" customHeight="1" x14ac:dyDescent="0.25">
      <c r="A289" s="13"/>
      <c r="B289" s="9" t="s">
        <v>39</v>
      </c>
      <c r="C289" s="10" t="s">
        <v>66</v>
      </c>
      <c r="D289" s="10" t="s">
        <v>347</v>
      </c>
      <c r="E289" s="116" t="s">
        <v>21</v>
      </c>
      <c r="F289" s="235"/>
      <c r="G289" s="62"/>
      <c r="H289" s="156">
        <v>435000</v>
      </c>
      <c r="I289" s="167">
        <v>0</v>
      </c>
      <c r="J289" s="194">
        <v>0</v>
      </c>
      <c r="K289" s="323">
        <v>435000</v>
      </c>
      <c r="L289" s="323"/>
    </row>
    <row r="290" spans="1:13" s="325" customFormat="1" ht="15" hidden="1" customHeight="1" x14ac:dyDescent="0.25">
      <c r="A290" s="13"/>
      <c r="B290" s="9" t="s">
        <v>39</v>
      </c>
      <c r="C290" s="10"/>
      <c r="D290" s="10" t="s">
        <v>435</v>
      </c>
      <c r="E290" s="116" t="s">
        <v>21</v>
      </c>
      <c r="F290" s="235"/>
      <c r="G290" s="62">
        <v>0</v>
      </c>
      <c r="H290" s="156">
        <v>163157894.74000001</v>
      </c>
      <c r="I290" s="167">
        <v>0</v>
      </c>
      <c r="J290" s="194">
        <v>0</v>
      </c>
      <c r="K290" s="323">
        <v>0</v>
      </c>
      <c r="L290" s="323">
        <v>163157894.74000001</v>
      </c>
    </row>
    <row r="291" spans="1:13" s="325" customFormat="1" ht="12.75" hidden="1" customHeight="1" x14ac:dyDescent="0.25">
      <c r="A291" s="13"/>
      <c r="B291" s="9" t="s">
        <v>39</v>
      </c>
      <c r="C291" s="10"/>
      <c r="D291" s="10" t="s">
        <v>258</v>
      </c>
      <c r="E291" s="116" t="s">
        <v>21</v>
      </c>
      <c r="F291" s="236"/>
      <c r="G291" s="62">
        <v>0</v>
      </c>
      <c r="H291" s="156">
        <v>0</v>
      </c>
      <c r="I291" s="167"/>
      <c r="J291" s="194" t="e">
        <v>#DIV/0!</v>
      </c>
      <c r="K291" s="323">
        <v>0</v>
      </c>
      <c r="L291" s="323">
        <v>0</v>
      </c>
    </row>
    <row r="292" spans="1:13" s="325" customFormat="1" ht="24.75" hidden="1" customHeight="1" x14ac:dyDescent="0.25">
      <c r="A292" s="13"/>
      <c r="B292" s="85"/>
      <c r="C292" s="86"/>
      <c r="D292" s="86"/>
      <c r="E292" s="87"/>
      <c r="F292" s="215" t="s">
        <v>257</v>
      </c>
      <c r="G292" s="89">
        <v>343434343.43000001</v>
      </c>
      <c r="H292" s="108">
        <v>343434343.43000001</v>
      </c>
      <c r="I292" s="170">
        <v>87415796.579999998</v>
      </c>
      <c r="J292" s="198">
        <v>0.25453423122145441</v>
      </c>
      <c r="K292" s="323"/>
      <c r="L292" s="323"/>
    </row>
    <row r="293" spans="1:13" s="325" customFormat="1" ht="16.5" hidden="1" customHeight="1" x14ac:dyDescent="0.25">
      <c r="A293" s="13"/>
      <c r="B293" s="9" t="s">
        <v>39</v>
      </c>
      <c r="C293" s="10"/>
      <c r="D293" s="10" t="s">
        <v>348</v>
      </c>
      <c r="E293" s="116" t="s">
        <v>21</v>
      </c>
      <c r="F293" s="237"/>
      <c r="G293" s="62">
        <v>343434343.43000001</v>
      </c>
      <c r="H293" s="156">
        <v>0</v>
      </c>
      <c r="I293" s="167">
        <v>0</v>
      </c>
      <c r="J293" s="194" t="e">
        <v>#DIV/0!</v>
      </c>
      <c r="K293" s="323">
        <v>0</v>
      </c>
      <c r="L293" s="323">
        <v>0</v>
      </c>
    </row>
    <row r="294" spans="1:13" s="325" customFormat="1" ht="16.5" hidden="1" customHeight="1" x14ac:dyDescent="0.25">
      <c r="A294" s="13"/>
      <c r="B294" s="234" t="s">
        <v>39</v>
      </c>
      <c r="C294" s="234"/>
      <c r="D294" s="234" t="s">
        <v>514</v>
      </c>
      <c r="E294" s="234" t="s">
        <v>21</v>
      </c>
      <c r="F294" s="266"/>
      <c r="G294" s="167"/>
      <c r="H294" s="167">
        <v>340000000</v>
      </c>
      <c r="I294" s="167">
        <v>86541638.579999998</v>
      </c>
      <c r="J294" s="194">
        <v>0.25453423111764706</v>
      </c>
      <c r="K294" s="323">
        <v>0</v>
      </c>
      <c r="L294" s="323">
        <v>340000000</v>
      </c>
    </row>
    <row r="295" spans="1:13" s="325" customFormat="1" ht="17.25" hidden="1" customHeight="1" x14ac:dyDescent="0.25">
      <c r="A295" s="13"/>
      <c r="B295" s="240" t="s">
        <v>39</v>
      </c>
      <c r="C295" s="234"/>
      <c r="D295" s="234" t="s">
        <v>472</v>
      </c>
      <c r="E295" s="241" t="s">
        <v>21</v>
      </c>
      <c r="F295" s="233"/>
      <c r="G295" s="63"/>
      <c r="H295" s="163">
        <v>0</v>
      </c>
      <c r="I295" s="167">
        <v>0</v>
      </c>
      <c r="J295" s="194" t="e">
        <v>#DIV/0!</v>
      </c>
      <c r="K295" s="323">
        <v>0</v>
      </c>
      <c r="L295" s="323">
        <v>0</v>
      </c>
    </row>
    <row r="296" spans="1:13" s="325" customFormat="1" ht="17.25" hidden="1" customHeight="1" x14ac:dyDescent="0.25">
      <c r="A296" s="13"/>
      <c r="B296" s="267" t="s">
        <v>39</v>
      </c>
      <c r="C296" s="268"/>
      <c r="D296" s="268" t="s">
        <v>515</v>
      </c>
      <c r="E296" s="269" t="s">
        <v>21</v>
      </c>
      <c r="F296" s="233"/>
      <c r="G296" s="63"/>
      <c r="H296" s="163">
        <v>3434343.43</v>
      </c>
      <c r="I296" s="167">
        <v>874158</v>
      </c>
      <c r="J296" s="194">
        <v>0.25453424149838155</v>
      </c>
      <c r="K296" s="323">
        <v>0</v>
      </c>
      <c r="L296" s="323">
        <v>3434343.43</v>
      </c>
    </row>
    <row r="297" spans="1:13" s="325" customFormat="1" ht="18.75" hidden="1" customHeight="1" x14ac:dyDescent="0.25">
      <c r="A297" s="13"/>
      <c r="B297" s="85"/>
      <c r="C297" s="86"/>
      <c r="D297" s="86"/>
      <c r="E297" s="87"/>
      <c r="F297" s="215" t="s">
        <v>42</v>
      </c>
      <c r="G297" s="89">
        <v>781018493.57999992</v>
      </c>
      <c r="H297" s="108">
        <v>1656787562.1399999</v>
      </c>
      <c r="I297" s="170">
        <v>540508570.83000004</v>
      </c>
      <c r="J297" s="198">
        <v>0.32623891148231993</v>
      </c>
      <c r="K297" s="323"/>
      <c r="L297" s="323"/>
    </row>
    <row r="298" spans="1:13" s="325" customFormat="1" ht="15.75" hidden="1" customHeight="1" x14ac:dyDescent="0.25">
      <c r="A298" s="13"/>
      <c r="B298" s="9" t="s">
        <v>39</v>
      </c>
      <c r="C298" s="10"/>
      <c r="D298" s="10" t="s">
        <v>264</v>
      </c>
      <c r="E298" s="116" t="s">
        <v>21</v>
      </c>
      <c r="F298" s="238"/>
      <c r="G298" s="63">
        <v>414807876.76999998</v>
      </c>
      <c r="H298" s="163">
        <v>779765533.34000003</v>
      </c>
      <c r="I298" s="167">
        <v>466873237.23000002</v>
      </c>
      <c r="J298" s="194">
        <v>0.59873541118215845</v>
      </c>
      <c r="K298" s="323">
        <v>0</v>
      </c>
      <c r="L298" s="323">
        <v>779765533.34000003</v>
      </c>
    </row>
    <row r="299" spans="1:13" s="325" customFormat="1" ht="17.25" hidden="1" customHeight="1" thickBot="1" x14ac:dyDescent="0.3">
      <c r="A299" s="13"/>
      <c r="B299" s="117" t="s">
        <v>39</v>
      </c>
      <c r="C299" s="118"/>
      <c r="D299" s="118" t="s">
        <v>44</v>
      </c>
      <c r="E299" s="119" t="s">
        <v>21</v>
      </c>
      <c r="F299" s="239"/>
      <c r="G299" s="88">
        <v>366210616.81</v>
      </c>
      <c r="H299" s="162">
        <v>877022028.79999995</v>
      </c>
      <c r="I299" s="179">
        <v>73635333.599999994</v>
      </c>
      <c r="J299" s="192">
        <v>8.3960643155968129E-2</v>
      </c>
      <c r="K299" s="323">
        <v>0</v>
      </c>
      <c r="L299" s="323">
        <v>877022028.79999995</v>
      </c>
    </row>
    <row r="300" spans="1:13" s="327" customFormat="1" ht="45.75" customHeight="1" thickBot="1" x14ac:dyDescent="0.3">
      <c r="A300" s="78">
        <v>6</v>
      </c>
      <c r="B300" s="90"/>
      <c r="C300" s="91"/>
      <c r="D300" s="91"/>
      <c r="E300" s="99"/>
      <c r="F300" s="102" t="s">
        <v>229</v>
      </c>
      <c r="G300" s="93">
        <v>770027225.51999998</v>
      </c>
      <c r="H300" s="96">
        <v>799976216.97000003</v>
      </c>
      <c r="I300" s="183">
        <v>563560597.17000008</v>
      </c>
      <c r="J300" s="196">
        <v>0.70447168955165851</v>
      </c>
      <c r="K300" s="323"/>
      <c r="L300" s="323"/>
      <c r="M300" s="462"/>
    </row>
    <row r="301" spans="1:13" s="320" customFormat="1" ht="37.5" customHeight="1" x14ac:dyDescent="0.25">
      <c r="A301" s="26"/>
      <c r="B301" s="121"/>
      <c r="C301" s="122"/>
      <c r="D301" s="122"/>
      <c r="E301" s="123"/>
      <c r="F301" s="275" t="s">
        <v>178</v>
      </c>
      <c r="G301" s="412">
        <v>669594588.13</v>
      </c>
      <c r="H301" s="277">
        <v>680540190.08000004</v>
      </c>
      <c r="I301" s="278">
        <v>475528207.42000002</v>
      </c>
      <c r="J301" s="284">
        <v>0.6987511014802813</v>
      </c>
      <c r="K301" s="323"/>
      <c r="L301" s="323"/>
      <c r="M301" s="463"/>
    </row>
    <row r="302" spans="1:13" s="324" customFormat="1" ht="17.25" hidden="1" customHeight="1" x14ac:dyDescent="0.25">
      <c r="A302" s="12"/>
      <c r="B302" s="85"/>
      <c r="C302" s="86"/>
      <c r="D302" s="86"/>
      <c r="E302" s="87"/>
      <c r="F302" s="103" t="s">
        <v>93</v>
      </c>
      <c r="G302" s="393">
        <v>266896073</v>
      </c>
      <c r="H302" s="108">
        <v>264834837</v>
      </c>
      <c r="I302" s="170">
        <v>184900486.53</v>
      </c>
      <c r="J302" s="198">
        <v>0.69817282584314999</v>
      </c>
      <c r="K302" s="323"/>
      <c r="L302" s="323"/>
    </row>
    <row r="303" spans="1:13" s="316" customFormat="1" ht="16.5" hidden="1" customHeight="1" x14ac:dyDescent="0.25">
      <c r="A303" s="13"/>
      <c r="B303" s="8" t="s">
        <v>72</v>
      </c>
      <c r="C303" s="4"/>
      <c r="D303" s="4" t="s">
        <v>349</v>
      </c>
      <c r="E303" s="71" t="s">
        <v>25</v>
      </c>
      <c r="F303" s="230"/>
      <c r="G303" s="231">
        <v>266896073</v>
      </c>
      <c r="H303" s="156">
        <v>264834837</v>
      </c>
      <c r="I303" s="167">
        <v>184900486.53</v>
      </c>
      <c r="J303" s="194">
        <v>0.69817282584314999</v>
      </c>
      <c r="K303" s="323">
        <v>0</v>
      </c>
      <c r="L303" s="323">
        <v>264834837</v>
      </c>
    </row>
    <row r="304" spans="1:13" s="324" customFormat="1" ht="15" hidden="1" customHeight="1" x14ac:dyDescent="0.25">
      <c r="A304" s="12"/>
      <c r="B304" s="85"/>
      <c r="C304" s="86"/>
      <c r="D304" s="86"/>
      <c r="E304" s="87"/>
      <c r="F304" s="103" t="s">
        <v>94</v>
      </c>
      <c r="G304" s="393">
        <v>114652696.13</v>
      </c>
      <c r="H304" s="108">
        <v>120544886.20999999</v>
      </c>
      <c r="I304" s="170">
        <v>83538085.659999996</v>
      </c>
      <c r="J304" s="198">
        <v>0.69300397790802315</v>
      </c>
      <c r="K304" s="323"/>
      <c r="L304" s="323"/>
    </row>
    <row r="305" spans="1:12" s="316" customFormat="1" ht="15.75" hidden="1" customHeight="1" x14ac:dyDescent="0.25">
      <c r="A305" s="13"/>
      <c r="B305" s="8" t="s">
        <v>72</v>
      </c>
      <c r="C305" s="4"/>
      <c r="D305" s="4" t="s">
        <v>350</v>
      </c>
      <c r="E305" s="71" t="s">
        <v>25</v>
      </c>
      <c r="F305" s="353"/>
      <c r="G305" s="231">
        <v>114652696.13</v>
      </c>
      <c r="H305" s="156">
        <v>120544886.20999999</v>
      </c>
      <c r="I305" s="167">
        <v>83538085.659999996</v>
      </c>
      <c r="J305" s="194">
        <v>0.69300397790802315</v>
      </c>
      <c r="K305" s="323">
        <v>66908.479999989271</v>
      </c>
      <c r="L305" s="323">
        <v>120477977.73</v>
      </c>
    </row>
    <row r="306" spans="1:12" s="324" customFormat="1" ht="15" hidden="1" customHeight="1" x14ac:dyDescent="0.25">
      <c r="A306" s="12"/>
      <c r="B306" s="85"/>
      <c r="C306" s="86"/>
      <c r="D306" s="86"/>
      <c r="E306" s="87"/>
      <c r="F306" s="103" t="s">
        <v>96</v>
      </c>
      <c r="G306" s="393">
        <v>81978176</v>
      </c>
      <c r="H306" s="108">
        <v>81978176</v>
      </c>
      <c r="I306" s="170">
        <v>57282450.259999998</v>
      </c>
      <c r="J306" s="198">
        <v>0.6987524369900594</v>
      </c>
      <c r="K306" s="323"/>
      <c r="L306" s="323"/>
    </row>
    <row r="307" spans="1:12" s="316" customFormat="1" ht="16.5" hidden="1" customHeight="1" x14ac:dyDescent="0.25">
      <c r="A307" s="13"/>
      <c r="B307" s="8" t="s">
        <v>72</v>
      </c>
      <c r="C307" s="4"/>
      <c r="D307" s="4" t="s">
        <v>351</v>
      </c>
      <c r="E307" s="71" t="s">
        <v>25</v>
      </c>
      <c r="F307" s="111"/>
      <c r="G307" s="231">
        <v>81978176</v>
      </c>
      <c r="H307" s="156">
        <v>81978176</v>
      </c>
      <c r="I307" s="167">
        <v>57282450.259999998</v>
      </c>
      <c r="J307" s="194">
        <v>0.6987524369900594</v>
      </c>
      <c r="K307" s="323">
        <v>0</v>
      </c>
      <c r="L307" s="323">
        <v>81978176</v>
      </c>
    </row>
    <row r="308" spans="1:12" s="324" customFormat="1" ht="15" hidden="1" customHeight="1" x14ac:dyDescent="0.25">
      <c r="A308" s="12"/>
      <c r="B308" s="85"/>
      <c r="C308" s="86"/>
      <c r="D308" s="86"/>
      <c r="E308" s="87"/>
      <c r="F308" s="103" t="s">
        <v>97</v>
      </c>
      <c r="G308" s="393">
        <v>175143593</v>
      </c>
      <c r="H308" s="108">
        <v>174807492.52000001</v>
      </c>
      <c r="I308" s="170">
        <v>119699157.79000001</v>
      </c>
      <c r="J308" s="198">
        <v>0.68474843992344914</v>
      </c>
      <c r="K308" s="323"/>
      <c r="L308" s="323"/>
    </row>
    <row r="309" spans="1:12" s="326" customFormat="1" ht="15.75" hidden="1" customHeight="1" x14ac:dyDescent="0.25">
      <c r="A309" s="13"/>
      <c r="B309" s="6" t="s">
        <v>72</v>
      </c>
      <c r="C309" s="4"/>
      <c r="D309" s="4" t="s">
        <v>352</v>
      </c>
      <c r="E309" s="71" t="s">
        <v>25</v>
      </c>
      <c r="F309" s="230"/>
      <c r="G309" s="231">
        <v>175143593</v>
      </c>
      <c r="H309" s="156">
        <v>174807492.52000001</v>
      </c>
      <c r="I309" s="167">
        <v>119699157.79000001</v>
      </c>
      <c r="J309" s="194">
        <v>0.68474843992344914</v>
      </c>
      <c r="K309" s="323">
        <v>-66908.479999989271</v>
      </c>
      <c r="L309" s="323">
        <v>174874401</v>
      </c>
    </row>
    <row r="310" spans="1:12" s="324" customFormat="1" ht="15" hidden="1" customHeight="1" x14ac:dyDescent="0.25">
      <c r="A310" s="12"/>
      <c r="B310" s="85"/>
      <c r="C310" s="86"/>
      <c r="D310" s="86"/>
      <c r="E310" s="87"/>
      <c r="F310" s="103" t="s">
        <v>98</v>
      </c>
      <c r="G310" s="393">
        <v>29587030</v>
      </c>
      <c r="H310" s="108">
        <v>31336630</v>
      </c>
      <c r="I310" s="170">
        <v>23114964.039999999</v>
      </c>
      <c r="J310" s="198">
        <v>0.73763400978343874</v>
      </c>
      <c r="K310" s="323"/>
      <c r="L310" s="323"/>
    </row>
    <row r="311" spans="1:12" s="316" customFormat="1" ht="16.5" hidden="1" customHeight="1" x14ac:dyDescent="0.25">
      <c r="A311" s="13"/>
      <c r="B311" s="6" t="s">
        <v>72</v>
      </c>
      <c r="C311" s="4"/>
      <c r="D311" s="4" t="s">
        <v>353</v>
      </c>
      <c r="E311" s="71" t="s">
        <v>112</v>
      </c>
      <c r="F311" s="111"/>
      <c r="G311" s="231">
        <v>29587030</v>
      </c>
      <c r="H311" s="156">
        <v>31336630</v>
      </c>
      <c r="I311" s="167">
        <v>23114964.039999999</v>
      </c>
      <c r="J311" s="194">
        <v>0.73763400978343874</v>
      </c>
      <c r="K311" s="323">
        <v>0</v>
      </c>
      <c r="L311" s="323">
        <v>31336630</v>
      </c>
    </row>
    <row r="312" spans="1:12" s="324" customFormat="1" ht="30" hidden="1" customHeight="1" x14ac:dyDescent="0.25">
      <c r="A312" s="12"/>
      <c r="B312" s="85"/>
      <c r="C312" s="86"/>
      <c r="D312" s="86"/>
      <c r="E312" s="87"/>
      <c r="F312" s="103" t="s">
        <v>20</v>
      </c>
      <c r="G312" s="393">
        <v>0</v>
      </c>
      <c r="H312" s="108">
        <v>1254000</v>
      </c>
      <c r="I312" s="170">
        <v>1254000</v>
      </c>
      <c r="J312" s="198">
        <v>1</v>
      </c>
      <c r="K312" s="323"/>
      <c r="L312" s="323"/>
    </row>
    <row r="313" spans="1:12" s="316" customFormat="1" ht="15" hidden="1" customHeight="1" x14ac:dyDescent="0.25">
      <c r="A313" s="13"/>
      <c r="B313" s="6" t="s">
        <v>72</v>
      </c>
      <c r="C313" s="4"/>
      <c r="D313" s="4" t="s">
        <v>449</v>
      </c>
      <c r="E313" s="71" t="s">
        <v>100</v>
      </c>
      <c r="F313" s="111"/>
      <c r="G313" s="231"/>
      <c r="H313" s="156">
        <v>1254000</v>
      </c>
      <c r="I313" s="167">
        <v>1254000</v>
      </c>
      <c r="J313" s="194">
        <v>1</v>
      </c>
      <c r="K313" s="323">
        <v>0</v>
      </c>
      <c r="L313" s="323">
        <v>1254000</v>
      </c>
    </row>
    <row r="314" spans="1:12" s="316" customFormat="1" ht="12.75" hidden="1" customHeight="1" x14ac:dyDescent="0.25">
      <c r="A314" s="13"/>
      <c r="B314" s="6" t="s">
        <v>39</v>
      </c>
      <c r="C314" s="4" t="s">
        <v>66</v>
      </c>
      <c r="D314" s="4" t="s">
        <v>99</v>
      </c>
      <c r="E314" s="71" t="s">
        <v>100</v>
      </c>
      <c r="F314" s="149"/>
      <c r="G314" s="231"/>
      <c r="H314" s="156"/>
      <c r="I314" s="167"/>
      <c r="J314" s="194" t="e">
        <v>#DIV/0!</v>
      </c>
      <c r="K314" s="323">
        <v>0</v>
      </c>
      <c r="L314" s="323"/>
    </row>
    <row r="315" spans="1:12" s="324" customFormat="1" ht="45" hidden="1" customHeight="1" x14ac:dyDescent="0.25">
      <c r="A315" s="12"/>
      <c r="B315" s="120"/>
      <c r="C315" s="38"/>
      <c r="D315" s="38"/>
      <c r="E315" s="124"/>
      <c r="F315" s="111" t="s">
        <v>101</v>
      </c>
      <c r="G315" s="394">
        <v>0</v>
      </c>
      <c r="H315" s="164">
        <v>0</v>
      </c>
      <c r="I315" s="171">
        <v>0</v>
      </c>
      <c r="J315" s="206" t="e">
        <v>#DIV/0!</v>
      </c>
      <c r="K315" s="323">
        <v>0</v>
      </c>
      <c r="L315" s="323">
        <v>0</v>
      </c>
    </row>
    <row r="316" spans="1:12" s="316" customFormat="1" ht="12.75" hidden="1" customHeight="1" x14ac:dyDescent="0.25">
      <c r="A316" s="13"/>
      <c r="B316" s="674" t="s">
        <v>72</v>
      </c>
      <c r="C316" s="659" t="s">
        <v>66</v>
      </c>
      <c r="D316" s="659" t="s">
        <v>102</v>
      </c>
      <c r="E316" s="662" t="s">
        <v>51</v>
      </c>
      <c r="F316" s="230"/>
      <c r="G316" s="231"/>
      <c r="H316" s="156"/>
      <c r="I316" s="167"/>
      <c r="J316" s="194" t="e">
        <v>#DIV/0!</v>
      </c>
      <c r="K316" s="323">
        <v>0</v>
      </c>
      <c r="L316" s="323"/>
    </row>
    <row r="317" spans="1:12" s="316" customFormat="1" ht="12.75" hidden="1" customHeight="1" x14ac:dyDescent="0.25">
      <c r="A317" s="13"/>
      <c r="B317" s="675"/>
      <c r="C317" s="665"/>
      <c r="D317" s="665"/>
      <c r="E317" s="666"/>
      <c r="F317" s="230" t="s">
        <v>7</v>
      </c>
      <c r="G317" s="231"/>
      <c r="H317" s="156"/>
      <c r="I317" s="167"/>
      <c r="J317" s="194" t="e">
        <v>#DIV/0!</v>
      </c>
      <c r="K317" s="323">
        <v>0</v>
      </c>
      <c r="L317" s="323"/>
    </row>
    <row r="318" spans="1:12" s="316" customFormat="1" ht="12.75" hidden="1" customHeight="1" x14ac:dyDescent="0.25">
      <c r="A318" s="13"/>
      <c r="B318" s="674" t="s">
        <v>72</v>
      </c>
      <c r="C318" s="659" t="s">
        <v>95</v>
      </c>
      <c r="D318" s="659" t="s">
        <v>102</v>
      </c>
      <c r="E318" s="662" t="s">
        <v>25</v>
      </c>
      <c r="F318" s="230"/>
      <c r="G318" s="231"/>
      <c r="H318" s="156"/>
      <c r="I318" s="167"/>
      <c r="J318" s="194" t="e">
        <v>#DIV/0!</v>
      </c>
      <c r="K318" s="323">
        <v>0</v>
      </c>
      <c r="L318" s="323"/>
    </row>
    <row r="319" spans="1:12" s="316" customFormat="1" ht="12.75" hidden="1" customHeight="1" x14ac:dyDescent="0.25">
      <c r="A319" s="13"/>
      <c r="B319" s="675"/>
      <c r="C319" s="665"/>
      <c r="D319" s="665"/>
      <c r="E319" s="666"/>
      <c r="F319" s="230" t="s">
        <v>7</v>
      </c>
      <c r="G319" s="231"/>
      <c r="H319" s="156"/>
      <c r="I319" s="167"/>
      <c r="J319" s="194" t="e">
        <v>#DIV/0!</v>
      </c>
      <c r="K319" s="323">
        <v>0</v>
      </c>
      <c r="L319" s="323"/>
    </row>
    <row r="320" spans="1:12" s="324" customFormat="1" ht="18" hidden="1" customHeight="1" x14ac:dyDescent="0.25">
      <c r="A320" s="12"/>
      <c r="B320" s="85"/>
      <c r="C320" s="86"/>
      <c r="D320" s="86"/>
      <c r="E320" s="87"/>
      <c r="F320" s="103" t="s">
        <v>111</v>
      </c>
      <c r="G320" s="393">
        <v>1337020</v>
      </c>
      <c r="H320" s="108">
        <v>1337020</v>
      </c>
      <c r="I320" s="170">
        <v>1337020</v>
      </c>
      <c r="J320" s="198">
        <v>1</v>
      </c>
      <c r="K320" s="323"/>
      <c r="L320" s="323"/>
    </row>
    <row r="321" spans="1:13" s="316" customFormat="1" ht="15.75" hidden="1" customHeight="1" x14ac:dyDescent="0.25">
      <c r="A321" s="13"/>
      <c r="B321" s="6" t="s">
        <v>72</v>
      </c>
      <c r="C321" s="4"/>
      <c r="D321" s="4" t="s">
        <v>354</v>
      </c>
      <c r="E321" s="71" t="s">
        <v>25</v>
      </c>
      <c r="F321" s="230"/>
      <c r="G321" s="231">
        <v>1337020</v>
      </c>
      <c r="H321" s="156">
        <v>1337020</v>
      </c>
      <c r="I321" s="167">
        <v>1337020</v>
      </c>
      <c r="J321" s="194">
        <v>1</v>
      </c>
      <c r="K321" s="323">
        <v>0</v>
      </c>
      <c r="L321" s="323">
        <v>1337020</v>
      </c>
    </row>
    <row r="322" spans="1:13" s="324" customFormat="1" ht="19.5" hidden="1" customHeight="1" x14ac:dyDescent="0.25">
      <c r="A322" s="12"/>
      <c r="B322" s="85"/>
      <c r="C322" s="86"/>
      <c r="D322" s="86"/>
      <c r="E322" s="87"/>
      <c r="F322" s="103" t="s">
        <v>103</v>
      </c>
      <c r="G322" s="393">
        <v>0</v>
      </c>
      <c r="H322" s="108">
        <v>219580</v>
      </c>
      <c r="I322" s="170">
        <v>219580</v>
      </c>
      <c r="J322" s="198">
        <v>1</v>
      </c>
      <c r="K322" s="323"/>
      <c r="L322" s="323"/>
    </row>
    <row r="323" spans="1:13" s="316" customFormat="1" ht="16.5" hidden="1" customHeight="1" x14ac:dyDescent="0.25">
      <c r="A323" s="13"/>
      <c r="B323" s="377" t="s">
        <v>72</v>
      </c>
      <c r="C323" s="372"/>
      <c r="D323" s="372" t="s">
        <v>450</v>
      </c>
      <c r="E323" s="369" t="s">
        <v>25</v>
      </c>
      <c r="F323" s="354"/>
      <c r="G323" s="395"/>
      <c r="H323" s="202">
        <v>219580</v>
      </c>
      <c r="I323" s="186">
        <v>219580</v>
      </c>
      <c r="J323" s="201">
        <v>1</v>
      </c>
      <c r="K323" s="323">
        <v>0</v>
      </c>
      <c r="L323" s="323">
        <v>219580</v>
      </c>
    </row>
    <row r="324" spans="1:13" s="324" customFormat="1" ht="18.75" hidden="1" customHeight="1" x14ac:dyDescent="0.25">
      <c r="A324" s="12"/>
      <c r="B324" s="83"/>
      <c r="C324" s="76"/>
      <c r="D324" s="76"/>
      <c r="E324" s="84"/>
      <c r="F324" s="109" t="s">
        <v>219</v>
      </c>
      <c r="G324" s="396">
        <v>0</v>
      </c>
      <c r="H324" s="250">
        <v>4227568.3499999996</v>
      </c>
      <c r="I324" s="170">
        <v>4182463.14</v>
      </c>
      <c r="J324" s="198">
        <v>0.98933069645106997</v>
      </c>
      <c r="K324" s="323"/>
      <c r="L324" s="323"/>
    </row>
    <row r="325" spans="1:13" s="316" customFormat="1" ht="15" hidden="1" customHeight="1" x14ac:dyDescent="0.25">
      <c r="A325" s="13"/>
      <c r="B325" s="377" t="s">
        <v>72</v>
      </c>
      <c r="C325" s="372"/>
      <c r="D325" s="372" t="s">
        <v>487</v>
      </c>
      <c r="E325" s="369" t="s">
        <v>25</v>
      </c>
      <c r="F325" s="230"/>
      <c r="G325" s="231"/>
      <c r="H325" s="156">
        <v>2038324</v>
      </c>
      <c r="I325" s="167">
        <v>2013000</v>
      </c>
      <c r="J325" s="194">
        <v>0.98757606739654735</v>
      </c>
      <c r="K325" s="323">
        <v>-461676</v>
      </c>
      <c r="L325" s="323">
        <v>2500000</v>
      </c>
    </row>
    <row r="326" spans="1:13" s="316" customFormat="1" ht="15" hidden="1" customHeight="1" x14ac:dyDescent="0.25">
      <c r="A326" s="13"/>
      <c r="B326" s="387" t="s">
        <v>72</v>
      </c>
      <c r="C326" s="385"/>
      <c r="D326" s="385" t="s">
        <v>488</v>
      </c>
      <c r="E326" s="386" t="s">
        <v>25</v>
      </c>
      <c r="F326" s="230"/>
      <c r="G326" s="231"/>
      <c r="H326" s="156">
        <v>2189244.35</v>
      </c>
      <c r="I326" s="167">
        <v>2169463.14</v>
      </c>
      <c r="J326" s="194">
        <v>0.99096436631205653</v>
      </c>
      <c r="K326" s="323">
        <v>-309905.64999999991</v>
      </c>
      <c r="L326" s="323">
        <v>2499150</v>
      </c>
    </row>
    <row r="327" spans="1:13" s="316" customFormat="1" ht="12.75" hidden="1" customHeight="1" x14ac:dyDescent="0.25">
      <c r="A327" s="13"/>
      <c r="B327" s="674" t="s">
        <v>72</v>
      </c>
      <c r="C327" s="659" t="s">
        <v>95</v>
      </c>
      <c r="D327" s="659" t="s">
        <v>104</v>
      </c>
      <c r="E327" s="662" t="s">
        <v>25</v>
      </c>
      <c r="F327" s="230"/>
      <c r="G327" s="231"/>
      <c r="H327" s="156"/>
      <c r="I327" s="167"/>
      <c r="J327" s="194" t="e">
        <v>#DIV/0!</v>
      </c>
      <c r="K327" s="323">
        <v>0</v>
      </c>
      <c r="L327" s="323"/>
    </row>
    <row r="328" spans="1:13" s="316" customFormat="1" ht="12.75" hidden="1" customHeight="1" x14ac:dyDescent="0.25">
      <c r="A328" s="13"/>
      <c r="B328" s="668"/>
      <c r="C328" s="660"/>
      <c r="D328" s="660"/>
      <c r="E328" s="663"/>
      <c r="F328" s="230" t="s">
        <v>7</v>
      </c>
      <c r="G328" s="231"/>
      <c r="H328" s="156"/>
      <c r="I328" s="167"/>
      <c r="J328" s="194" t="e">
        <v>#DIV/0!</v>
      </c>
      <c r="K328" s="323">
        <v>0</v>
      </c>
      <c r="L328" s="323"/>
    </row>
    <row r="329" spans="1:13" s="316" customFormat="1" ht="12.75" hidden="1" customHeight="1" x14ac:dyDescent="0.25">
      <c r="A329" s="13"/>
      <c r="B329" s="675"/>
      <c r="C329" s="665"/>
      <c r="D329" s="665"/>
      <c r="E329" s="666"/>
      <c r="F329" s="230" t="s">
        <v>24</v>
      </c>
      <c r="G329" s="231"/>
      <c r="H329" s="156"/>
      <c r="I329" s="167"/>
      <c r="J329" s="194" t="e">
        <v>#DIV/0!</v>
      </c>
      <c r="K329" s="323">
        <v>0</v>
      </c>
      <c r="L329" s="323"/>
    </row>
    <row r="330" spans="1:13" s="316" customFormat="1" ht="12.75" hidden="1" customHeight="1" x14ac:dyDescent="0.25">
      <c r="A330" s="13"/>
      <c r="B330" s="674" t="s">
        <v>72</v>
      </c>
      <c r="C330" s="659" t="s">
        <v>95</v>
      </c>
      <c r="D330" s="659" t="s">
        <v>105</v>
      </c>
      <c r="E330" s="662" t="s">
        <v>25</v>
      </c>
      <c r="F330" s="230"/>
      <c r="G330" s="231"/>
      <c r="H330" s="156"/>
      <c r="I330" s="167"/>
      <c r="J330" s="194" t="e">
        <v>#DIV/0!</v>
      </c>
      <c r="K330" s="323">
        <v>0</v>
      </c>
      <c r="L330" s="323"/>
    </row>
    <row r="331" spans="1:13" s="316" customFormat="1" ht="12.75" hidden="1" customHeight="1" x14ac:dyDescent="0.25">
      <c r="A331" s="13"/>
      <c r="B331" s="668"/>
      <c r="C331" s="660"/>
      <c r="D331" s="660"/>
      <c r="E331" s="663"/>
      <c r="F331" s="230" t="s">
        <v>7</v>
      </c>
      <c r="G331" s="231"/>
      <c r="H331" s="156"/>
      <c r="I331" s="167"/>
      <c r="J331" s="194" t="e">
        <v>#DIV/0!</v>
      </c>
      <c r="K331" s="323">
        <v>0</v>
      </c>
      <c r="L331" s="323"/>
    </row>
    <row r="332" spans="1:13" s="316" customFormat="1" ht="12.75" hidden="1" customHeight="1" x14ac:dyDescent="0.25">
      <c r="A332" s="13"/>
      <c r="B332" s="675"/>
      <c r="C332" s="665"/>
      <c r="D332" s="665"/>
      <c r="E332" s="666"/>
      <c r="F332" s="230" t="s">
        <v>24</v>
      </c>
      <c r="G332" s="231"/>
      <c r="H332" s="156"/>
      <c r="I332" s="167"/>
      <c r="J332" s="194" t="e">
        <v>#DIV/0!</v>
      </c>
      <c r="K332" s="323">
        <v>0</v>
      </c>
      <c r="L332" s="323"/>
    </row>
    <row r="333" spans="1:13" s="316" customFormat="1" ht="12.75" hidden="1" customHeight="1" x14ac:dyDescent="0.25">
      <c r="A333" s="13"/>
      <c r="B333" s="674" t="s">
        <v>72</v>
      </c>
      <c r="C333" s="659" t="s">
        <v>95</v>
      </c>
      <c r="D333" s="659" t="s">
        <v>106</v>
      </c>
      <c r="E333" s="662" t="s">
        <v>25</v>
      </c>
      <c r="F333" s="230"/>
      <c r="G333" s="231"/>
      <c r="H333" s="156"/>
      <c r="I333" s="167"/>
      <c r="J333" s="194" t="e">
        <v>#DIV/0!</v>
      </c>
      <c r="K333" s="323">
        <v>0</v>
      </c>
      <c r="L333" s="323"/>
    </row>
    <row r="334" spans="1:13" s="316" customFormat="1" ht="12.75" hidden="1" customHeight="1" x14ac:dyDescent="0.25">
      <c r="A334" s="13"/>
      <c r="B334" s="668"/>
      <c r="C334" s="660"/>
      <c r="D334" s="660"/>
      <c r="E334" s="663"/>
      <c r="F334" s="230" t="s">
        <v>7</v>
      </c>
      <c r="G334" s="231"/>
      <c r="H334" s="156"/>
      <c r="I334" s="167"/>
      <c r="J334" s="194" t="e">
        <v>#DIV/0!</v>
      </c>
      <c r="K334" s="323">
        <v>0</v>
      </c>
      <c r="L334" s="323"/>
    </row>
    <row r="335" spans="1:13" s="316" customFormat="1" ht="12.75" hidden="1" customHeight="1" x14ac:dyDescent="0.25">
      <c r="A335" s="13"/>
      <c r="B335" s="669"/>
      <c r="C335" s="661"/>
      <c r="D335" s="661"/>
      <c r="E335" s="664"/>
      <c r="F335" s="230" t="s">
        <v>24</v>
      </c>
      <c r="G335" s="231"/>
      <c r="H335" s="156"/>
      <c r="I335" s="167"/>
      <c r="J335" s="194" t="e">
        <v>#DIV/0!</v>
      </c>
      <c r="K335" s="323">
        <v>0</v>
      </c>
      <c r="L335" s="323"/>
    </row>
    <row r="336" spans="1:13" s="320" customFormat="1" ht="38.25" customHeight="1" x14ac:dyDescent="0.25">
      <c r="A336" s="11"/>
      <c r="B336" s="55"/>
      <c r="C336" s="50"/>
      <c r="D336" s="50"/>
      <c r="E336" s="73"/>
      <c r="F336" s="280" t="s">
        <v>179</v>
      </c>
      <c r="G336" s="413">
        <v>63410344</v>
      </c>
      <c r="H336" s="282">
        <v>63284744</v>
      </c>
      <c r="I336" s="283">
        <v>43339161.659999996</v>
      </c>
      <c r="J336" s="284">
        <v>0.68482795253149786</v>
      </c>
      <c r="K336" s="323"/>
      <c r="L336" s="323"/>
      <c r="M336" s="463"/>
    </row>
    <row r="337" spans="1:13" s="324" customFormat="1" ht="30" hidden="1" customHeight="1" x14ac:dyDescent="0.25">
      <c r="A337" s="12"/>
      <c r="B337" s="85"/>
      <c r="C337" s="86"/>
      <c r="D337" s="86"/>
      <c r="E337" s="87"/>
      <c r="F337" s="103" t="s">
        <v>58</v>
      </c>
      <c r="G337" s="393">
        <v>56410344</v>
      </c>
      <c r="H337" s="108">
        <v>56410344</v>
      </c>
      <c r="I337" s="170">
        <v>37624191.659999996</v>
      </c>
      <c r="J337" s="198">
        <v>0.66697327107241178</v>
      </c>
      <c r="K337" s="323"/>
      <c r="L337" s="323"/>
    </row>
    <row r="338" spans="1:13" s="316" customFormat="1" ht="15" hidden="1" customHeight="1" x14ac:dyDescent="0.25">
      <c r="A338" s="13"/>
      <c r="B338" s="6" t="s">
        <v>72</v>
      </c>
      <c r="C338" s="4"/>
      <c r="D338" s="4" t="s">
        <v>355</v>
      </c>
      <c r="E338" s="71" t="s">
        <v>25</v>
      </c>
      <c r="F338" s="297"/>
      <c r="G338" s="231">
        <v>56410344</v>
      </c>
      <c r="H338" s="156">
        <v>56410344</v>
      </c>
      <c r="I338" s="167">
        <v>37624191.659999996</v>
      </c>
      <c r="J338" s="194">
        <v>0.66697327107241178</v>
      </c>
      <c r="K338" s="323">
        <v>0</v>
      </c>
      <c r="L338" s="323">
        <v>56410344</v>
      </c>
    </row>
    <row r="339" spans="1:13" s="324" customFormat="1" ht="30" hidden="1" customHeight="1" x14ac:dyDescent="0.25">
      <c r="A339" s="12"/>
      <c r="B339" s="85"/>
      <c r="C339" s="86"/>
      <c r="D339" s="86"/>
      <c r="E339" s="87"/>
      <c r="F339" s="103" t="s">
        <v>107</v>
      </c>
      <c r="G339" s="393">
        <v>7000000</v>
      </c>
      <c r="H339" s="108">
        <v>6874400</v>
      </c>
      <c r="I339" s="170">
        <v>5714970</v>
      </c>
      <c r="J339" s="198">
        <v>0.83134091702548585</v>
      </c>
      <c r="K339" s="323"/>
      <c r="L339" s="323"/>
    </row>
    <row r="340" spans="1:13" s="316" customFormat="1" ht="15.75" hidden="1" customHeight="1" x14ac:dyDescent="0.25">
      <c r="A340" s="13"/>
      <c r="B340" s="6" t="s">
        <v>72</v>
      </c>
      <c r="C340" s="4"/>
      <c r="D340" s="4" t="s">
        <v>356</v>
      </c>
      <c r="E340" s="71" t="s">
        <v>14</v>
      </c>
      <c r="F340" s="297"/>
      <c r="G340" s="231">
        <v>7000000</v>
      </c>
      <c r="H340" s="156">
        <v>6874400</v>
      </c>
      <c r="I340" s="167">
        <v>5714970</v>
      </c>
      <c r="J340" s="194">
        <v>0.83134091702548585</v>
      </c>
      <c r="K340" s="323">
        <v>0</v>
      </c>
      <c r="L340" s="323">
        <v>6874400</v>
      </c>
    </row>
    <row r="341" spans="1:13" s="320" customFormat="1" ht="39" customHeight="1" x14ac:dyDescent="0.25">
      <c r="A341" s="11"/>
      <c r="B341" s="55"/>
      <c r="C341" s="50"/>
      <c r="D341" s="50"/>
      <c r="E341" s="73"/>
      <c r="F341" s="280" t="s">
        <v>180</v>
      </c>
      <c r="G341" s="413">
        <v>2758560</v>
      </c>
      <c r="H341" s="282">
        <v>2758560</v>
      </c>
      <c r="I341" s="283">
        <v>586390</v>
      </c>
      <c r="J341" s="284">
        <v>0.21257105156313438</v>
      </c>
      <c r="K341" s="323"/>
      <c r="L341" s="323"/>
      <c r="M341" s="463"/>
    </row>
    <row r="342" spans="1:13" s="324" customFormat="1" ht="60" hidden="1" customHeight="1" x14ac:dyDescent="0.25">
      <c r="A342" s="12"/>
      <c r="B342" s="85"/>
      <c r="C342" s="86"/>
      <c r="D342" s="86"/>
      <c r="E342" s="87"/>
      <c r="F342" s="103" t="s">
        <v>230</v>
      </c>
      <c r="G342" s="393">
        <v>46800</v>
      </c>
      <c r="H342" s="108">
        <v>46800</v>
      </c>
      <c r="I342" s="170">
        <v>31800</v>
      </c>
      <c r="J342" s="198">
        <v>0.67948717948717952</v>
      </c>
      <c r="K342" s="323"/>
      <c r="L342" s="323"/>
    </row>
    <row r="343" spans="1:13" s="316" customFormat="1" ht="12.75" hidden="1" customHeight="1" x14ac:dyDescent="0.25">
      <c r="A343" s="13"/>
      <c r="B343" s="6" t="s">
        <v>72</v>
      </c>
      <c r="C343" s="4"/>
      <c r="D343" s="4" t="s">
        <v>357</v>
      </c>
      <c r="E343" s="71" t="s">
        <v>25</v>
      </c>
      <c r="F343" s="298"/>
      <c r="G343" s="231">
        <v>46800</v>
      </c>
      <c r="H343" s="156">
        <v>46800</v>
      </c>
      <c r="I343" s="167">
        <v>31800</v>
      </c>
      <c r="J343" s="194">
        <v>0.67948717948717952</v>
      </c>
      <c r="K343" s="323">
        <v>0</v>
      </c>
      <c r="L343" s="323">
        <v>46800</v>
      </c>
    </row>
    <row r="344" spans="1:13" s="324" customFormat="1" ht="78.75" hidden="1" customHeight="1" x14ac:dyDescent="0.25">
      <c r="A344" s="12"/>
      <c r="B344" s="85"/>
      <c r="C344" s="86"/>
      <c r="D344" s="86"/>
      <c r="E344" s="87"/>
      <c r="F344" s="103" t="s">
        <v>231</v>
      </c>
      <c r="G344" s="393">
        <v>164400</v>
      </c>
      <c r="H344" s="108">
        <v>164400</v>
      </c>
      <c r="I344" s="170">
        <v>115300</v>
      </c>
      <c r="J344" s="198">
        <v>0.70133819951338194</v>
      </c>
      <c r="K344" s="323"/>
      <c r="L344" s="323"/>
    </row>
    <row r="345" spans="1:13" s="316" customFormat="1" ht="16.5" hidden="1" customHeight="1" x14ac:dyDescent="0.25">
      <c r="A345" s="13"/>
      <c r="B345" s="6" t="s">
        <v>72</v>
      </c>
      <c r="C345" s="4"/>
      <c r="D345" s="4" t="s">
        <v>358</v>
      </c>
      <c r="E345" s="71" t="s">
        <v>12</v>
      </c>
      <c r="F345" s="298"/>
      <c r="G345" s="231">
        <v>164400</v>
      </c>
      <c r="H345" s="156">
        <v>164400</v>
      </c>
      <c r="I345" s="167">
        <v>115300</v>
      </c>
      <c r="J345" s="194">
        <v>0.70133819951338194</v>
      </c>
      <c r="K345" s="323">
        <v>0</v>
      </c>
      <c r="L345" s="323">
        <v>164400</v>
      </c>
    </row>
    <row r="346" spans="1:13" s="324" customFormat="1" ht="15" hidden="1" customHeight="1" x14ac:dyDescent="0.25">
      <c r="A346" s="12"/>
      <c r="B346" s="85"/>
      <c r="C346" s="86"/>
      <c r="D346" s="86"/>
      <c r="E346" s="87"/>
      <c r="F346" s="103" t="s">
        <v>90</v>
      </c>
      <c r="G346" s="393">
        <v>1953000</v>
      </c>
      <c r="H346" s="108">
        <v>1953000</v>
      </c>
      <c r="I346" s="170">
        <v>0</v>
      </c>
      <c r="J346" s="198">
        <v>0</v>
      </c>
      <c r="K346" s="323"/>
      <c r="L346" s="323"/>
    </row>
    <row r="347" spans="1:13" s="316" customFormat="1" ht="16.5" hidden="1" customHeight="1" x14ac:dyDescent="0.25">
      <c r="A347" s="13"/>
      <c r="B347" s="6" t="s">
        <v>72</v>
      </c>
      <c r="C347" s="4"/>
      <c r="D347" s="4" t="s">
        <v>359</v>
      </c>
      <c r="E347" s="71" t="s">
        <v>147</v>
      </c>
      <c r="F347" s="298"/>
      <c r="G347" s="231">
        <v>1953000</v>
      </c>
      <c r="H347" s="156">
        <v>1953000</v>
      </c>
      <c r="I347" s="167">
        <v>0</v>
      </c>
      <c r="J347" s="194">
        <v>0</v>
      </c>
      <c r="K347" s="323">
        <v>0</v>
      </c>
      <c r="L347" s="323">
        <v>1953000</v>
      </c>
    </row>
    <row r="348" spans="1:13" s="324" customFormat="1" ht="15" hidden="1" customHeight="1" x14ac:dyDescent="0.25">
      <c r="A348" s="12"/>
      <c r="B348" s="85"/>
      <c r="C348" s="86"/>
      <c r="D348" s="86"/>
      <c r="E348" s="87"/>
      <c r="F348" s="103" t="s">
        <v>85</v>
      </c>
      <c r="G348" s="393">
        <v>594360</v>
      </c>
      <c r="H348" s="108">
        <v>594360</v>
      </c>
      <c r="I348" s="170">
        <v>439290</v>
      </c>
      <c r="J348" s="198">
        <v>0.73909751665657175</v>
      </c>
      <c r="K348" s="323"/>
      <c r="L348" s="323"/>
    </row>
    <row r="349" spans="1:13" s="316" customFormat="1" ht="17.25" hidden="1" customHeight="1" x14ac:dyDescent="0.25">
      <c r="A349" s="13"/>
      <c r="B349" s="6" t="s">
        <v>72</v>
      </c>
      <c r="C349" s="4"/>
      <c r="D349" s="4" t="s">
        <v>360</v>
      </c>
      <c r="E349" s="71" t="s">
        <v>232</v>
      </c>
      <c r="F349" s="298"/>
      <c r="G349" s="231">
        <v>594360</v>
      </c>
      <c r="H349" s="156">
        <v>594360</v>
      </c>
      <c r="I349" s="167">
        <v>439290</v>
      </c>
      <c r="J349" s="194">
        <v>0.73909751665657175</v>
      </c>
      <c r="K349" s="323">
        <v>0</v>
      </c>
      <c r="L349" s="323">
        <v>594360</v>
      </c>
    </row>
    <row r="350" spans="1:13" s="320" customFormat="1" ht="30" customHeight="1" x14ac:dyDescent="0.25">
      <c r="A350" s="11"/>
      <c r="B350" s="55"/>
      <c r="C350" s="50"/>
      <c r="D350" s="50"/>
      <c r="E350" s="73"/>
      <c r="F350" s="280" t="s">
        <v>181</v>
      </c>
      <c r="G350" s="413">
        <v>11339674</v>
      </c>
      <c r="H350" s="282">
        <v>11219145.5</v>
      </c>
      <c r="I350" s="283">
        <v>7315020.5599999996</v>
      </c>
      <c r="J350" s="284">
        <v>0.6520122731272181</v>
      </c>
      <c r="K350" s="323"/>
      <c r="L350" s="323"/>
      <c r="M350" s="463"/>
    </row>
    <row r="351" spans="1:13" s="324" customFormat="1" ht="15" hidden="1" customHeight="1" x14ac:dyDescent="0.25">
      <c r="A351" s="12"/>
      <c r="B351" s="85"/>
      <c r="C351" s="86"/>
      <c r="D351" s="86"/>
      <c r="E351" s="87"/>
      <c r="F351" s="103" t="s">
        <v>108</v>
      </c>
      <c r="G351" s="393">
        <v>11339674</v>
      </c>
      <c r="H351" s="108">
        <v>11219145.5</v>
      </c>
      <c r="I351" s="170">
        <v>7315020.5599999996</v>
      </c>
      <c r="J351" s="198">
        <v>0.6520122731272181</v>
      </c>
      <c r="K351" s="323"/>
      <c r="L351" s="323"/>
    </row>
    <row r="352" spans="1:13" s="316" customFormat="1" ht="15.75" hidden="1" customHeight="1" x14ac:dyDescent="0.25">
      <c r="A352" s="13"/>
      <c r="B352" s="6" t="s">
        <v>72</v>
      </c>
      <c r="C352" s="4"/>
      <c r="D352" s="4" t="s">
        <v>361</v>
      </c>
      <c r="E352" s="71" t="s">
        <v>25</v>
      </c>
      <c r="F352" s="298"/>
      <c r="G352" s="397">
        <v>11339674</v>
      </c>
      <c r="H352" s="165">
        <v>11219145.5</v>
      </c>
      <c r="I352" s="173">
        <v>7315020.5599999996</v>
      </c>
      <c r="J352" s="207">
        <v>0.6520122731272181</v>
      </c>
      <c r="K352" s="323">
        <v>0</v>
      </c>
      <c r="L352" s="323">
        <v>11219145.5</v>
      </c>
    </row>
    <row r="353" spans="1:13" s="320" customFormat="1" ht="38.25" customHeight="1" x14ac:dyDescent="0.25">
      <c r="A353" s="11"/>
      <c r="B353" s="55"/>
      <c r="C353" s="50"/>
      <c r="D353" s="50"/>
      <c r="E353" s="73"/>
      <c r="F353" s="280" t="s">
        <v>267</v>
      </c>
      <c r="G353" s="413">
        <v>13549207.869999999</v>
      </c>
      <c r="H353" s="282">
        <v>13549207.869999999</v>
      </c>
      <c r="I353" s="283">
        <v>9272419.5899999999</v>
      </c>
      <c r="J353" s="284">
        <v>0.68435141588834447</v>
      </c>
      <c r="K353" s="323"/>
      <c r="L353" s="323"/>
      <c r="M353" s="463"/>
    </row>
    <row r="354" spans="1:13" s="324" customFormat="1" ht="29.25" hidden="1" customHeight="1" x14ac:dyDescent="0.25">
      <c r="A354" s="12"/>
      <c r="B354" s="85"/>
      <c r="C354" s="86"/>
      <c r="D354" s="86"/>
      <c r="E354" s="87"/>
      <c r="F354" s="103" t="s">
        <v>38</v>
      </c>
      <c r="G354" s="393">
        <v>13549207.869999999</v>
      </c>
      <c r="H354" s="108">
        <v>13549207.869999999</v>
      </c>
      <c r="I354" s="170">
        <v>9272419.5899999999</v>
      </c>
      <c r="J354" s="198">
        <v>0.68435141588834447</v>
      </c>
      <c r="K354" s="323"/>
      <c r="L354" s="323"/>
    </row>
    <row r="355" spans="1:13" s="316" customFormat="1" ht="15" hidden="1" customHeight="1" x14ac:dyDescent="0.25">
      <c r="A355" s="13"/>
      <c r="B355" s="6" t="s">
        <v>72</v>
      </c>
      <c r="C355" s="4"/>
      <c r="D355" s="4" t="s">
        <v>362</v>
      </c>
      <c r="E355" s="71" t="s">
        <v>12</v>
      </c>
      <c r="F355" s="298"/>
      <c r="G355" s="231">
        <v>13549207.869999999</v>
      </c>
      <c r="H355" s="156">
        <v>13549207.869999999</v>
      </c>
      <c r="I355" s="167">
        <v>9272419.5899999999</v>
      </c>
      <c r="J355" s="194">
        <v>0.68435141588834447</v>
      </c>
      <c r="K355" s="323">
        <v>0</v>
      </c>
      <c r="L355" s="323">
        <v>13549207.869999999</v>
      </c>
    </row>
    <row r="356" spans="1:13" s="320" customFormat="1" ht="38.25" customHeight="1" thickBot="1" x14ac:dyDescent="0.3">
      <c r="A356" s="11"/>
      <c r="B356" s="55"/>
      <c r="C356" s="50"/>
      <c r="D356" s="50"/>
      <c r="E356" s="73"/>
      <c r="F356" s="355" t="s">
        <v>109</v>
      </c>
      <c r="G356" s="413">
        <v>9374851.5199999996</v>
      </c>
      <c r="H356" s="282">
        <v>28624369.52</v>
      </c>
      <c r="I356" s="283">
        <v>27519397.940000001</v>
      </c>
      <c r="J356" s="284">
        <v>0.96139752251213961</v>
      </c>
      <c r="K356" s="323"/>
      <c r="L356" s="323"/>
      <c r="M356" s="463"/>
    </row>
    <row r="357" spans="1:13" s="328" customFormat="1" ht="15" hidden="1" customHeight="1" x14ac:dyDescent="0.25">
      <c r="A357" s="12"/>
      <c r="B357" s="85"/>
      <c r="C357" s="86"/>
      <c r="D357" s="86"/>
      <c r="E357" s="87"/>
      <c r="F357" s="215" t="s">
        <v>110</v>
      </c>
      <c r="G357" s="108">
        <v>5000000</v>
      </c>
      <c r="H357" s="108">
        <v>5000000</v>
      </c>
      <c r="I357" s="170">
        <v>5000000</v>
      </c>
      <c r="J357" s="198">
        <v>1</v>
      </c>
      <c r="K357" s="323"/>
      <c r="L357" s="323"/>
    </row>
    <row r="358" spans="1:13" s="318" customFormat="1" ht="15" hidden="1" customHeight="1" x14ac:dyDescent="0.25">
      <c r="A358" s="13"/>
      <c r="B358" s="139" t="s">
        <v>72</v>
      </c>
      <c r="C358" s="151"/>
      <c r="D358" s="151" t="s">
        <v>363</v>
      </c>
      <c r="E358" s="152" t="s">
        <v>25</v>
      </c>
      <c r="F358" s="237"/>
      <c r="G358" s="158">
        <v>5000000</v>
      </c>
      <c r="H358" s="158">
        <v>5000000</v>
      </c>
      <c r="I358" s="169">
        <v>5000000</v>
      </c>
      <c r="J358" s="197">
        <v>1</v>
      </c>
      <c r="K358" s="323">
        <v>0</v>
      </c>
      <c r="L358" s="323">
        <v>5000000</v>
      </c>
    </row>
    <row r="359" spans="1:13" s="328" customFormat="1" ht="16.5" hidden="1" customHeight="1" x14ac:dyDescent="0.25">
      <c r="A359" s="12"/>
      <c r="B359" s="85"/>
      <c r="C359" s="86"/>
      <c r="D359" s="86"/>
      <c r="E359" s="87"/>
      <c r="F359" s="215" t="s">
        <v>111</v>
      </c>
      <c r="G359" s="108">
        <v>4374851.5199999996</v>
      </c>
      <c r="H359" s="108">
        <v>23624369.52</v>
      </c>
      <c r="I359" s="170">
        <v>22519397.940000001</v>
      </c>
      <c r="J359" s="198">
        <v>0.95322746797265645</v>
      </c>
      <c r="K359" s="323"/>
      <c r="L359" s="323"/>
    </row>
    <row r="360" spans="1:13" s="318" customFormat="1" ht="14.25" hidden="1" customHeight="1" x14ac:dyDescent="0.25">
      <c r="A360" s="13"/>
      <c r="B360" s="379" t="s">
        <v>72</v>
      </c>
      <c r="C360" s="380"/>
      <c r="D360" s="380" t="s">
        <v>364</v>
      </c>
      <c r="E360" s="382" t="s">
        <v>25</v>
      </c>
      <c r="F360" s="243"/>
      <c r="G360" s="202">
        <v>4374851.5199999996</v>
      </c>
      <c r="H360" s="202">
        <v>4374851.5199999996</v>
      </c>
      <c r="I360" s="186">
        <v>4374851.5199999996</v>
      </c>
      <c r="J360" s="201">
        <v>1</v>
      </c>
      <c r="K360" s="323">
        <v>0</v>
      </c>
      <c r="L360" s="323">
        <v>4374851.5199999996</v>
      </c>
    </row>
    <row r="361" spans="1:13" s="318" customFormat="1" ht="15" hidden="1" customHeight="1" thickBot="1" x14ac:dyDescent="0.3">
      <c r="A361" s="13"/>
      <c r="B361" s="3" t="s">
        <v>39</v>
      </c>
      <c r="C361" s="42"/>
      <c r="D361" s="42" t="s">
        <v>364</v>
      </c>
      <c r="E361" s="81" t="s">
        <v>25</v>
      </c>
      <c r="F361" s="237"/>
      <c r="G361" s="158"/>
      <c r="H361" s="223">
        <v>19249518</v>
      </c>
      <c r="I361" s="224">
        <v>18144546.420000002</v>
      </c>
      <c r="J361" s="201">
        <v>0.94259744166061721</v>
      </c>
      <c r="K361" s="323">
        <v>0</v>
      </c>
      <c r="L361" s="323">
        <v>19249518</v>
      </c>
    </row>
    <row r="362" spans="1:13" s="319" customFormat="1" ht="84" customHeight="1" thickBot="1" x14ac:dyDescent="0.3">
      <c r="A362" s="77">
        <v>7</v>
      </c>
      <c r="B362" s="32"/>
      <c r="C362" s="33"/>
      <c r="D362" s="33"/>
      <c r="E362" s="79"/>
      <c r="F362" s="140" t="s">
        <v>247</v>
      </c>
      <c r="G362" s="59">
        <v>2048000</v>
      </c>
      <c r="H362" s="366">
        <v>9198000</v>
      </c>
      <c r="I362" s="367">
        <v>8958236</v>
      </c>
      <c r="J362" s="368">
        <v>0.97393302891933031</v>
      </c>
      <c r="K362" s="323"/>
      <c r="L362" s="323"/>
      <c r="M362" s="465"/>
    </row>
    <row r="363" spans="1:13" s="320" customFormat="1" ht="57.75" customHeight="1" x14ac:dyDescent="0.25">
      <c r="A363" s="216"/>
      <c r="B363" s="300"/>
      <c r="C363" s="301"/>
      <c r="D363" s="301"/>
      <c r="E363" s="302"/>
      <c r="F363" s="347" t="s">
        <v>268</v>
      </c>
      <c r="G363" s="304">
        <v>30000</v>
      </c>
      <c r="H363" s="443">
        <v>7180000</v>
      </c>
      <c r="I363" s="348">
        <v>6989000</v>
      </c>
      <c r="J363" s="349">
        <v>0.97339832869080778</v>
      </c>
      <c r="K363" s="323"/>
      <c r="L363" s="323"/>
      <c r="M363" s="463"/>
    </row>
    <row r="364" spans="1:13" s="324" customFormat="1" ht="45" hidden="1" customHeight="1" x14ac:dyDescent="0.25">
      <c r="A364" s="12"/>
      <c r="B364" s="85"/>
      <c r="C364" s="86"/>
      <c r="D364" s="86"/>
      <c r="E364" s="87"/>
      <c r="F364" s="103" t="s">
        <v>113</v>
      </c>
      <c r="G364" s="108">
        <v>30000</v>
      </c>
      <c r="H364" s="250">
        <v>7030000</v>
      </c>
      <c r="I364" s="170">
        <v>6889000</v>
      </c>
      <c r="J364" s="198">
        <v>0.97994310099573256</v>
      </c>
      <c r="K364" s="323"/>
      <c r="L364" s="323"/>
    </row>
    <row r="365" spans="1:13" s="318" customFormat="1" ht="14.25" hidden="1" customHeight="1" x14ac:dyDescent="0.25">
      <c r="A365" s="13"/>
      <c r="B365" s="139" t="s">
        <v>11</v>
      </c>
      <c r="C365" s="151" t="s">
        <v>497</v>
      </c>
      <c r="D365" s="151" t="s">
        <v>365</v>
      </c>
      <c r="E365" s="152" t="s">
        <v>14</v>
      </c>
      <c r="F365" s="104"/>
      <c r="G365" s="165">
        <v>30000</v>
      </c>
      <c r="H365" s="450">
        <v>30000</v>
      </c>
      <c r="I365" s="173">
        <v>0</v>
      </c>
      <c r="J365" s="207">
        <v>0</v>
      </c>
      <c r="K365" s="323">
        <v>0</v>
      </c>
      <c r="L365" s="323">
        <v>30000</v>
      </c>
    </row>
    <row r="366" spans="1:13" s="318" customFormat="1" ht="15" hidden="1" customHeight="1" x14ac:dyDescent="0.25">
      <c r="A366" s="13"/>
      <c r="B366" s="139" t="s">
        <v>11</v>
      </c>
      <c r="C366" s="151" t="s">
        <v>498</v>
      </c>
      <c r="D366" s="151" t="s">
        <v>365</v>
      </c>
      <c r="E366" s="152" t="s">
        <v>14</v>
      </c>
      <c r="F366" s="104"/>
      <c r="G366" s="165"/>
      <c r="H366" s="450">
        <v>7000000</v>
      </c>
      <c r="I366" s="173">
        <v>6889000</v>
      </c>
      <c r="J366" s="207">
        <v>0.9841428571428571</v>
      </c>
      <c r="K366" s="323">
        <v>0</v>
      </c>
      <c r="L366" s="323">
        <v>7000000</v>
      </c>
    </row>
    <row r="367" spans="1:13" s="318" customFormat="1" ht="48" hidden="1" customHeight="1" x14ac:dyDescent="0.25">
      <c r="A367" s="13"/>
      <c r="B367" s="85"/>
      <c r="C367" s="86"/>
      <c r="D367" s="86"/>
      <c r="E367" s="87"/>
      <c r="F367" s="103" t="s">
        <v>510</v>
      </c>
      <c r="G367" s="108"/>
      <c r="H367" s="250">
        <v>150000</v>
      </c>
      <c r="I367" s="170">
        <v>100000</v>
      </c>
      <c r="J367" s="198">
        <v>0.66666666666666663</v>
      </c>
      <c r="K367" s="323"/>
      <c r="L367" s="323"/>
    </row>
    <row r="368" spans="1:13" s="318" customFormat="1" ht="30" hidden="1" customHeight="1" x14ac:dyDescent="0.25">
      <c r="A368" s="13"/>
      <c r="B368" s="391" t="s">
        <v>11</v>
      </c>
      <c r="C368" s="392" t="s">
        <v>498</v>
      </c>
      <c r="D368" s="392" t="s">
        <v>509</v>
      </c>
      <c r="E368" s="383" t="s">
        <v>14</v>
      </c>
      <c r="F368" s="146"/>
      <c r="G368" s="258"/>
      <c r="H368" s="450">
        <v>150000</v>
      </c>
      <c r="I368" s="173">
        <v>100000</v>
      </c>
      <c r="J368" s="207">
        <v>0.66666666666666663</v>
      </c>
      <c r="K368" s="323">
        <v>0</v>
      </c>
      <c r="L368" s="323">
        <v>150000</v>
      </c>
    </row>
    <row r="369" spans="1:13" s="320" customFormat="1" ht="47.25" customHeight="1" thickBot="1" x14ac:dyDescent="0.3">
      <c r="A369" s="11"/>
      <c r="B369" s="305"/>
      <c r="C369" s="306"/>
      <c r="D369" s="306"/>
      <c r="E369" s="307"/>
      <c r="F369" s="350" t="s">
        <v>187</v>
      </c>
      <c r="G369" s="304">
        <v>2018000</v>
      </c>
      <c r="H369" s="425">
        <v>2018000</v>
      </c>
      <c r="I369" s="351">
        <v>1969236</v>
      </c>
      <c r="J369" s="352">
        <v>0.97583548067393455</v>
      </c>
      <c r="K369" s="323"/>
      <c r="L369" s="323"/>
      <c r="M369" s="463"/>
    </row>
    <row r="370" spans="1:13" s="324" customFormat="1" ht="30" hidden="1" customHeight="1" x14ac:dyDescent="0.25">
      <c r="A370" s="12"/>
      <c r="B370" s="83"/>
      <c r="C370" s="76"/>
      <c r="D370" s="76"/>
      <c r="E370" s="84"/>
      <c r="F370" s="215" t="s">
        <v>114</v>
      </c>
      <c r="G370" s="89">
        <v>2018000</v>
      </c>
      <c r="H370" s="108">
        <v>2018000</v>
      </c>
      <c r="I370" s="187">
        <v>1969236</v>
      </c>
      <c r="J370" s="205">
        <v>0.97583548067393455</v>
      </c>
      <c r="K370" s="323"/>
      <c r="L370" s="323"/>
    </row>
    <row r="371" spans="1:13" s="318" customFormat="1" ht="15.75" hidden="1" customHeight="1" thickBot="1" x14ac:dyDescent="0.3">
      <c r="A371" s="13"/>
      <c r="B371" s="125" t="s">
        <v>11</v>
      </c>
      <c r="C371" s="126"/>
      <c r="D371" s="126" t="s">
        <v>366</v>
      </c>
      <c r="E371" s="127" t="s">
        <v>138</v>
      </c>
      <c r="F371" s="217"/>
      <c r="G371" s="189">
        <v>2018000</v>
      </c>
      <c r="H371" s="203">
        <v>2018000</v>
      </c>
      <c r="I371" s="188">
        <v>1969236</v>
      </c>
      <c r="J371" s="208">
        <v>0.97583548067393455</v>
      </c>
      <c r="K371" s="323">
        <v>0</v>
      </c>
      <c r="L371" s="323">
        <v>2018000</v>
      </c>
    </row>
    <row r="372" spans="1:13" s="319" customFormat="1" ht="40.5" customHeight="1" thickBot="1" x14ac:dyDescent="0.3">
      <c r="A372" s="78">
        <v>8</v>
      </c>
      <c r="B372" s="90"/>
      <c r="C372" s="91"/>
      <c r="D372" s="91"/>
      <c r="E372" s="92"/>
      <c r="F372" s="426" t="s">
        <v>243</v>
      </c>
      <c r="G372" s="427">
        <v>434832942.00999999</v>
      </c>
      <c r="H372" s="96">
        <v>1787509166.7600002</v>
      </c>
      <c r="I372" s="183">
        <v>1038576630.0700001</v>
      </c>
      <c r="J372" s="196">
        <v>0.58101891133375339</v>
      </c>
      <c r="K372" s="323"/>
      <c r="L372" s="323"/>
      <c r="M372" s="465"/>
    </row>
    <row r="373" spans="1:13" s="320" customFormat="1" ht="36.75" customHeight="1" x14ac:dyDescent="0.25">
      <c r="A373" s="26"/>
      <c r="B373" s="121"/>
      <c r="C373" s="122"/>
      <c r="D373" s="122"/>
      <c r="E373" s="451"/>
      <c r="F373" s="275" t="s">
        <v>193</v>
      </c>
      <c r="G373" s="413">
        <v>138422541.28</v>
      </c>
      <c r="H373" s="428">
        <v>194010377.85000002</v>
      </c>
      <c r="I373" s="308">
        <v>129058935.39999999</v>
      </c>
      <c r="J373" s="309">
        <v>0.66521665918192519</v>
      </c>
      <c r="K373" s="323"/>
      <c r="L373" s="323"/>
      <c r="M373" s="463"/>
    </row>
    <row r="374" spans="1:13" s="320" customFormat="1" ht="33.75" hidden="1" customHeight="1" x14ac:dyDescent="0.25">
      <c r="A374" s="26"/>
      <c r="B374" s="83"/>
      <c r="C374" s="76"/>
      <c r="D374" s="76"/>
      <c r="E374" s="100"/>
      <c r="F374" s="109" t="s">
        <v>459</v>
      </c>
      <c r="G374" s="396"/>
      <c r="H374" s="250">
        <v>20931252.620000001</v>
      </c>
      <c r="I374" s="170">
        <v>9723847.9900000002</v>
      </c>
      <c r="J374" s="198">
        <v>0.4645612074218996</v>
      </c>
      <c r="K374" s="323"/>
      <c r="L374" s="323"/>
    </row>
    <row r="375" spans="1:13" s="320" customFormat="1" ht="17.25" hidden="1" customHeight="1" x14ac:dyDescent="0.25">
      <c r="A375" s="26"/>
      <c r="B375" s="6" t="s">
        <v>18</v>
      </c>
      <c r="C375" s="4"/>
      <c r="D375" s="4" t="s">
        <v>460</v>
      </c>
      <c r="E375" s="24" t="s">
        <v>25</v>
      </c>
      <c r="F375" s="298"/>
      <c r="G375" s="231"/>
      <c r="H375" s="226">
        <v>20931252.620000001</v>
      </c>
      <c r="I375" s="167">
        <v>9723847.9900000002</v>
      </c>
      <c r="J375" s="194">
        <v>0.4645612074218996</v>
      </c>
      <c r="K375" s="323">
        <v>0</v>
      </c>
      <c r="L375" s="323">
        <v>20931252.620000001</v>
      </c>
    </row>
    <row r="376" spans="1:13" s="324" customFormat="1" ht="110.25" hidden="1" customHeight="1" x14ac:dyDescent="0.25">
      <c r="A376" s="12"/>
      <c r="B376" s="83"/>
      <c r="C376" s="76"/>
      <c r="D376" s="76"/>
      <c r="E376" s="100"/>
      <c r="F376" s="109" t="s">
        <v>205</v>
      </c>
      <c r="G376" s="396">
        <v>31518155</v>
      </c>
      <c r="H376" s="250">
        <v>31518155</v>
      </c>
      <c r="I376" s="170">
        <v>14137839.390000001</v>
      </c>
      <c r="J376" s="198">
        <v>0.44856176987517199</v>
      </c>
      <c r="K376" s="323"/>
      <c r="L376" s="323"/>
    </row>
    <row r="377" spans="1:13" s="316" customFormat="1" ht="13.5" hidden="1" customHeight="1" x14ac:dyDescent="0.25">
      <c r="A377" s="13"/>
      <c r="B377" s="6" t="s">
        <v>18</v>
      </c>
      <c r="C377" s="4"/>
      <c r="D377" s="4" t="s">
        <v>367</v>
      </c>
      <c r="E377" s="24" t="s">
        <v>14</v>
      </c>
      <c r="F377" s="298"/>
      <c r="G377" s="231">
        <v>31518155</v>
      </c>
      <c r="H377" s="226">
        <v>31518155</v>
      </c>
      <c r="I377" s="167">
        <v>14137839.390000001</v>
      </c>
      <c r="J377" s="194">
        <v>0.44856176987517199</v>
      </c>
      <c r="K377" s="323">
        <v>0</v>
      </c>
      <c r="L377" s="323">
        <v>31518155</v>
      </c>
    </row>
    <row r="378" spans="1:13" s="324" customFormat="1" ht="30" hidden="1" customHeight="1" x14ac:dyDescent="0.25">
      <c r="A378" s="12"/>
      <c r="B378" s="83"/>
      <c r="C378" s="76"/>
      <c r="D378" s="76"/>
      <c r="E378" s="100"/>
      <c r="F378" s="109" t="s">
        <v>38</v>
      </c>
      <c r="G378" s="396">
        <v>40083996.299999997</v>
      </c>
      <c r="H378" s="250">
        <v>40083996.299999997</v>
      </c>
      <c r="I378" s="170">
        <v>28337898.239999998</v>
      </c>
      <c r="J378" s="198">
        <v>0.70696289930552658</v>
      </c>
      <c r="K378" s="323"/>
      <c r="L378" s="323"/>
    </row>
    <row r="379" spans="1:13" s="316" customFormat="1" ht="12.75" hidden="1" customHeight="1" x14ac:dyDescent="0.25">
      <c r="A379" s="13"/>
      <c r="B379" s="6" t="s">
        <v>18</v>
      </c>
      <c r="C379" s="4"/>
      <c r="D379" s="4" t="s">
        <v>368</v>
      </c>
      <c r="E379" s="24" t="s">
        <v>12</v>
      </c>
      <c r="F379" s="297"/>
      <c r="G379" s="231">
        <v>40083996.299999997</v>
      </c>
      <c r="H379" s="226">
        <v>40083996.299999997</v>
      </c>
      <c r="I379" s="167">
        <v>28337898.239999998</v>
      </c>
      <c r="J379" s="194">
        <v>0.70696289930552658</v>
      </c>
      <c r="K379" s="323">
        <v>0</v>
      </c>
      <c r="L379" s="323">
        <v>40083996.299999997</v>
      </c>
    </row>
    <row r="380" spans="1:13" s="324" customFormat="1" ht="30" hidden="1" customHeight="1" x14ac:dyDescent="0.25">
      <c r="A380" s="12"/>
      <c r="B380" s="83"/>
      <c r="C380" s="76"/>
      <c r="D380" s="76"/>
      <c r="E380" s="100"/>
      <c r="F380" s="109" t="s">
        <v>118</v>
      </c>
      <c r="G380" s="396">
        <v>37535901.770000003</v>
      </c>
      <c r="H380" s="250">
        <v>37518401.770000003</v>
      </c>
      <c r="I380" s="170">
        <v>25198985.920000002</v>
      </c>
      <c r="J380" s="198">
        <v>0.67164337315000722</v>
      </c>
      <c r="K380" s="323"/>
      <c r="L380" s="323"/>
    </row>
    <row r="381" spans="1:13" s="316" customFormat="1" ht="17.25" hidden="1" customHeight="1" x14ac:dyDescent="0.25">
      <c r="A381" s="13"/>
      <c r="B381" s="6" t="s">
        <v>18</v>
      </c>
      <c r="C381" s="4"/>
      <c r="D381" s="4" t="s">
        <v>369</v>
      </c>
      <c r="E381" s="24" t="s">
        <v>12</v>
      </c>
      <c r="F381" s="297"/>
      <c r="G381" s="231">
        <v>37535901.770000003</v>
      </c>
      <c r="H381" s="226">
        <v>37518401.770000003</v>
      </c>
      <c r="I381" s="167">
        <v>25198985.920000002</v>
      </c>
      <c r="J381" s="194">
        <v>0.67164337315000722</v>
      </c>
      <c r="K381" s="323">
        <v>0</v>
      </c>
      <c r="L381" s="323">
        <v>37518401.770000003</v>
      </c>
    </row>
    <row r="382" spans="1:13" s="324" customFormat="1" ht="30" hidden="1" customHeight="1" x14ac:dyDescent="0.25">
      <c r="A382" s="12"/>
      <c r="B382" s="83"/>
      <c r="C382" s="76"/>
      <c r="D382" s="76"/>
      <c r="E382" s="100"/>
      <c r="F382" s="109" t="s">
        <v>119</v>
      </c>
      <c r="G382" s="396">
        <v>4000000</v>
      </c>
      <c r="H382" s="250">
        <v>1790058.4</v>
      </c>
      <c r="I382" s="170">
        <v>731041.66</v>
      </c>
      <c r="J382" s="198">
        <v>0.40838983800751977</v>
      </c>
      <c r="K382" s="323"/>
      <c r="L382" s="323"/>
    </row>
    <row r="383" spans="1:13" s="316" customFormat="1" ht="12.75" hidden="1" customHeight="1" x14ac:dyDescent="0.25">
      <c r="A383" s="13"/>
      <c r="B383" s="6" t="s">
        <v>18</v>
      </c>
      <c r="C383" s="4"/>
      <c r="D383" s="4" t="s">
        <v>370</v>
      </c>
      <c r="E383" s="24" t="s">
        <v>14</v>
      </c>
      <c r="F383" s="297"/>
      <c r="G383" s="231">
        <v>4000000</v>
      </c>
      <c r="H383" s="226">
        <v>1790058.4</v>
      </c>
      <c r="I383" s="167">
        <v>731041.66</v>
      </c>
      <c r="J383" s="194">
        <v>0.40838983800751977</v>
      </c>
      <c r="K383" s="323">
        <v>0</v>
      </c>
      <c r="L383" s="323">
        <v>1790058.4</v>
      </c>
    </row>
    <row r="384" spans="1:13" s="324" customFormat="1" ht="45" hidden="1" customHeight="1" x14ac:dyDescent="0.25">
      <c r="A384" s="12"/>
      <c r="B384" s="83"/>
      <c r="C384" s="76"/>
      <c r="D384" s="76"/>
      <c r="E384" s="100"/>
      <c r="F384" s="109" t="s">
        <v>154</v>
      </c>
      <c r="G384" s="396">
        <v>25284488.210000001</v>
      </c>
      <c r="H384" s="250">
        <v>34595314.020000003</v>
      </c>
      <c r="I384" s="170">
        <v>24323412.460000001</v>
      </c>
      <c r="J384" s="198">
        <v>0.70308402016349147</v>
      </c>
      <c r="K384" s="323"/>
      <c r="L384" s="323"/>
    </row>
    <row r="385" spans="1:13" s="316" customFormat="1" ht="12.75" hidden="1" customHeight="1" x14ac:dyDescent="0.25">
      <c r="A385" s="13"/>
      <c r="B385" s="6" t="s">
        <v>18</v>
      </c>
      <c r="C385" s="4"/>
      <c r="D385" s="4" t="s">
        <v>371</v>
      </c>
      <c r="E385" s="24" t="s">
        <v>14</v>
      </c>
      <c r="F385" s="297"/>
      <c r="G385" s="231">
        <v>25284488.210000001</v>
      </c>
      <c r="H385" s="226">
        <v>34595314.020000003</v>
      </c>
      <c r="I385" s="167">
        <v>24323412.460000001</v>
      </c>
      <c r="J385" s="194">
        <v>0.70308402016349147</v>
      </c>
      <c r="K385" s="323">
        <v>6802720.570000004</v>
      </c>
      <c r="L385" s="323">
        <v>27792593.449999999</v>
      </c>
    </row>
    <row r="386" spans="1:13" s="316" customFormat="1" ht="23.25" hidden="1" customHeight="1" x14ac:dyDescent="0.25">
      <c r="A386" s="13"/>
      <c r="B386" s="83"/>
      <c r="C386" s="76"/>
      <c r="D386" s="76"/>
      <c r="E386" s="100"/>
      <c r="F386" s="109" t="s">
        <v>121</v>
      </c>
      <c r="G386" s="396"/>
      <c r="H386" s="250">
        <v>17360176.399999999</v>
      </c>
      <c r="I386" s="170">
        <v>17360176.399999999</v>
      </c>
      <c r="J386" s="198">
        <v>1</v>
      </c>
      <c r="K386" s="323"/>
      <c r="L386" s="323"/>
    </row>
    <row r="387" spans="1:13" s="316" customFormat="1" ht="15.75" hidden="1" customHeight="1" x14ac:dyDescent="0.25">
      <c r="A387" s="13"/>
      <c r="B387" s="6" t="s">
        <v>18</v>
      </c>
      <c r="C387" s="4"/>
      <c r="D387" s="4" t="s">
        <v>493</v>
      </c>
      <c r="E387" s="24" t="s">
        <v>91</v>
      </c>
      <c r="F387" s="297"/>
      <c r="G387" s="231"/>
      <c r="H387" s="226">
        <v>17360176.399999999</v>
      </c>
      <c r="I387" s="167">
        <v>17360176.399999999</v>
      </c>
      <c r="J387" s="194">
        <v>1</v>
      </c>
      <c r="K387" s="323">
        <v>0</v>
      </c>
      <c r="L387" s="323">
        <v>17360176.399999999</v>
      </c>
    </row>
    <row r="388" spans="1:13" s="324" customFormat="1" ht="29.25" hidden="1" customHeight="1" x14ac:dyDescent="0.25">
      <c r="A388" s="12"/>
      <c r="B388" s="83"/>
      <c r="C388" s="76"/>
      <c r="D388" s="76"/>
      <c r="E388" s="100"/>
      <c r="F388" s="109" t="s">
        <v>426</v>
      </c>
      <c r="G388" s="396">
        <v>0</v>
      </c>
      <c r="H388" s="250">
        <v>7213023.3399999999</v>
      </c>
      <c r="I388" s="170">
        <v>7093023.3399999999</v>
      </c>
      <c r="J388" s="198">
        <v>0.98336342552303457</v>
      </c>
      <c r="K388" s="323"/>
      <c r="L388" s="323"/>
    </row>
    <row r="389" spans="1:13" s="316" customFormat="1" ht="14.25" hidden="1" customHeight="1" x14ac:dyDescent="0.25">
      <c r="A389" s="13"/>
      <c r="B389" s="139" t="s">
        <v>18</v>
      </c>
      <c r="C389" s="151"/>
      <c r="D389" s="151" t="s">
        <v>436</v>
      </c>
      <c r="E389" s="361" t="s">
        <v>440</v>
      </c>
      <c r="F389" s="297"/>
      <c r="G389" s="231"/>
      <c r="H389" s="226">
        <v>7213023.3399999999</v>
      </c>
      <c r="I389" s="167">
        <v>7093023.3399999999</v>
      </c>
      <c r="J389" s="194">
        <v>0.98336342552303457</v>
      </c>
      <c r="K389" s="323">
        <v>120000</v>
      </c>
      <c r="L389" s="323">
        <v>7093023.3399999999</v>
      </c>
    </row>
    <row r="390" spans="1:13" s="316" customFormat="1" ht="28.5" hidden="1" customHeight="1" x14ac:dyDescent="0.25">
      <c r="A390" s="13"/>
      <c r="B390" s="83"/>
      <c r="C390" s="76"/>
      <c r="D390" s="76"/>
      <c r="E390" s="100"/>
      <c r="F390" s="109" t="s">
        <v>437</v>
      </c>
      <c r="G390" s="396">
        <v>0</v>
      </c>
      <c r="H390" s="250">
        <v>3000000</v>
      </c>
      <c r="I390" s="170">
        <v>2152710</v>
      </c>
      <c r="J390" s="198">
        <v>0.71757000000000004</v>
      </c>
      <c r="K390" s="323"/>
      <c r="L390" s="323"/>
    </row>
    <row r="391" spans="1:13" s="316" customFormat="1" ht="2.25" hidden="1" customHeight="1" x14ac:dyDescent="0.25">
      <c r="A391" s="13"/>
      <c r="B391" s="139" t="s">
        <v>18</v>
      </c>
      <c r="C391" s="151"/>
      <c r="D391" s="151" t="s">
        <v>438</v>
      </c>
      <c r="E391" s="361" t="s">
        <v>440</v>
      </c>
      <c r="F391" s="297"/>
      <c r="G391" s="231"/>
      <c r="H391" s="226">
        <v>3000000</v>
      </c>
      <c r="I391" s="167">
        <v>2152710</v>
      </c>
      <c r="J391" s="194">
        <v>0.71757000000000004</v>
      </c>
      <c r="K391" s="323">
        <v>0</v>
      </c>
      <c r="L391" s="323">
        <v>3000000</v>
      </c>
    </row>
    <row r="392" spans="1:13" s="320" customFormat="1" ht="36" customHeight="1" x14ac:dyDescent="0.25">
      <c r="A392" s="11"/>
      <c r="B392" s="55"/>
      <c r="C392" s="50"/>
      <c r="D392" s="50"/>
      <c r="E392" s="452"/>
      <c r="F392" s="280" t="s">
        <v>194</v>
      </c>
      <c r="G392" s="413">
        <v>6939584</v>
      </c>
      <c r="H392" s="456">
        <v>78338966.480000004</v>
      </c>
      <c r="I392" s="283">
        <v>28776845.759999998</v>
      </c>
      <c r="J392" s="284">
        <v>0.36733757225845898</v>
      </c>
      <c r="K392" s="323"/>
      <c r="L392" s="323"/>
      <c r="M392" s="463"/>
    </row>
    <row r="393" spans="1:13" s="324" customFormat="1" ht="15" hidden="1" customHeight="1" x14ac:dyDescent="0.25">
      <c r="A393" s="12"/>
      <c r="B393" s="83"/>
      <c r="C393" s="76"/>
      <c r="D393" s="76"/>
      <c r="E393" s="100"/>
      <c r="F393" s="109" t="s">
        <v>122</v>
      </c>
      <c r="G393" s="396">
        <v>6260000</v>
      </c>
      <c r="H393" s="250">
        <v>15120982.48</v>
      </c>
      <c r="I393" s="170">
        <v>4692038.76</v>
      </c>
      <c r="J393" s="198">
        <v>0.31029986088575906</v>
      </c>
      <c r="K393" s="323"/>
      <c r="L393" s="323"/>
    </row>
    <row r="394" spans="1:13" s="316" customFormat="1" ht="12.75" hidden="1" customHeight="1" x14ac:dyDescent="0.25">
      <c r="A394" s="13"/>
      <c r="B394" s="6" t="s">
        <v>18</v>
      </c>
      <c r="C394" s="4"/>
      <c r="D394" s="4" t="s">
        <v>372</v>
      </c>
      <c r="E394" s="24" t="s">
        <v>14</v>
      </c>
      <c r="F394" s="297"/>
      <c r="G394" s="231">
        <v>6260000</v>
      </c>
      <c r="H394" s="226">
        <v>15120982.48</v>
      </c>
      <c r="I394" s="167">
        <v>4692038.76</v>
      </c>
      <c r="J394" s="194">
        <v>0.31029986088575906</v>
      </c>
      <c r="K394" s="323">
        <v>2569000</v>
      </c>
      <c r="L394" s="323">
        <v>12551982.48</v>
      </c>
    </row>
    <row r="395" spans="1:13" s="324" customFormat="1" ht="29.25" hidden="1" customHeight="1" x14ac:dyDescent="0.25">
      <c r="A395" s="12"/>
      <c r="B395" s="83"/>
      <c r="C395" s="76"/>
      <c r="D395" s="76"/>
      <c r="E395" s="100"/>
      <c r="F395" s="109" t="s">
        <v>123</v>
      </c>
      <c r="G395" s="396">
        <v>679584</v>
      </c>
      <c r="H395" s="250">
        <v>679584</v>
      </c>
      <c r="I395" s="170">
        <v>320287</v>
      </c>
      <c r="J395" s="198">
        <v>0.47129861797805717</v>
      </c>
      <c r="K395" s="323"/>
      <c r="L395" s="323"/>
    </row>
    <row r="396" spans="1:13" s="316" customFormat="1" ht="14.25" hidden="1" customHeight="1" x14ac:dyDescent="0.25">
      <c r="A396" s="13"/>
      <c r="B396" s="6" t="s">
        <v>18</v>
      </c>
      <c r="C396" s="4"/>
      <c r="D396" s="4" t="s">
        <v>373</v>
      </c>
      <c r="E396" s="24" t="s">
        <v>14</v>
      </c>
      <c r="F396" s="297"/>
      <c r="G396" s="231">
        <v>679584</v>
      </c>
      <c r="H396" s="226">
        <v>679584</v>
      </c>
      <c r="I396" s="167">
        <v>320287</v>
      </c>
      <c r="J396" s="194">
        <v>0.47129861797805717</v>
      </c>
      <c r="K396" s="323">
        <v>0</v>
      </c>
      <c r="L396" s="323">
        <v>679584</v>
      </c>
    </row>
    <row r="397" spans="1:13" s="316" customFormat="1" ht="33" hidden="1" customHeight="1" x14ac:dyDescent="0.25">
      <c r="A397" s="13"/>
      <c r="B397" s="83"/>
      <c r="C397" s="76"/>
      <c r="D397" s="76"/>
      <c r="E397" s="100"/>
      <c r="F397" s="109" t="s">
        <v>455</v>
      </c>
      <c r="G397" s="396"/>
      <c r="H397" s="250">
        <v>61000000</v>
      </c>
      <c r="I397" s="170">
        <v>23000000</v>
      </c>
      <c r="J397" s="198">
        <v>0.37704918032786883</v>
      </c>
      <c r="K397" s="323"/>
      <c r="L397" s="323"/>
    </row>
    <row r="398" spans="1:13" s="316" customFormat="1" ht="16.5" hidden="1" customHeight="1" x14ac:dyDescent="0.25">
      <c r="A398" s="13"/>
      <c r="B398" s="6" t="s">
        <v>18</v>
      </c>
      <c r="C398" s="4"/>
      <c r="D398" s="4" t="s">
        <v>456</v>
      </c>
      <c r="E398" s="24"/>
      <c r="F398" s="297"/>
      <c r="G398" s="231"/>
      <c r="H398" s="226">
        <v>61000000</v>
      </c>
      <c r="I398" s="167">
        <v>23000000</v>
      </c>
      <c r="J398" s="194">
        <v>0.37704918032786883</v>
      </c>
      <c r="K398" s="323">
        <v>0</v>
      </c>
      <c r="L398" s="323">
        <v>61000000</v>
      </c>
    </row>
    <row r="399" spans="1:13" s="329" customFormat="1" ht="30" hidden="1" customHeight="1" x14ac:dyDescent="0.25">
      <c r="A399" s="12"/>
      <c r="B399" s="83"/>
      <c r="C399" s="76"/>
      <c r="D399" s="76"/>
      <c r="E399" s="100"/>
      <c r="F399" s="109" t="s">
        <v>20</v>
      </c>
      <c r="G399" s="396">
        <v>0</v>
      </c>
      <c r="H399" s="250">
        <v>1538400</v>
      </c>
      <c r="I399" s="170">
        <v>764520</v>
      </c>
      <c r="J399" s="198">
        <v>0.49695787831513261</v>
      </c>
      <c r="K399" s="323"/>
      <c r="L399" s="323"/>
    </row>
    <row r="400" spans="1:13" s="326" customFormat="1" ht="12.75" hidden="1" customHeight="1" x14ac:dyDescent="0.25">
      <c r="A400" s="13"/>
      <c r="B400" s="6" t="s">
        <v>39</v>
      </c>
      <c r="C400" s="4"/>
      <c r="D400" s="4" t="s">
        <v>442</v>
      </c>
      <c r="E400" s="24" t="s">
        <v>21</v>
      </c>
      <c r="F400" s="297"/>
      <c r="G400" s="231"/>
      <c r="H400" s="226">
        <v>1538400</v>
      </c>
      <c r="I400" s="167">
        <v>764520</v>
      </c>
      <c r="J400" s="194">
        <v>0.49695787831513261</v>
      </c>
      <c r="K400" s="323">
        <v>0</v>
      </c>
      <c r="L400" s="323">
        <v>1538400</v>
      </c>
    </row>
    <row r="401" spans="1:13" s="326" customFormat="1" ht="12.75" hidden="1" customHeight="1" x14ac:dyDescent="0.25">
      <c r="A401" s="13"/>
      <c r="B401" s="674" t="s">
        <v>18</v>
      </c>
      <c r="C401" s="659"/>
      <c r="D401" s="659" t="s">
        <v>124</v>
      </c>
      <c r="E401" s="698" t="s">
        <v>14</v>
      </c>
      <c r="F401" s="113"/>
      <c r="G401" s="231"/>
      <c r="H401" s="226"/>
      <c r="I401" s="167"/>
      <c r="J401" s="194" t="e">
        <v>#DIV/0!</v>
      </c>
      <c r="K401" s="323">
        <v>0</v>
      </c>
      <c r="L401" s="323"/>
    </row>
    <row r="402" spans="1:13" s="326" customFormat="1" ht="12.75" hidden="1" customHeight="1" x14ac:dyDescent="0.25">
      <c r="A402" s="13"/>
      <c r="B402" s="675"/>
      <c r="C402" s="665"/>
      <c r="D402" s="665"/>
      <c r="E402" s="699"/>
      <c r="F402" s="149" t="s">
        <v>7</v>
      </c>
      <c r="G402" s="231"/>
      <c r="H402" s="226"/>
      <c r="I402" s="167"/>
      <c r="J402" s="194" t="e">
        <v>#DIV/0!</v>
      </c>
      <c r="K402" s="323">
        <v>0</v>
      </c>
      <c r="L402" s="323"/>
    </row>
    <row r="403" spans="1:13" s="329" customFormat="1" ht="30" hidden="1" customHeight="1" x14ac:dyDescent="0.25">
      <c r="A403" s="12"/>
      <c r="B403" s="97"/>
      <c r="C403" s="98"/>
      <c r="D403" s="98"/>
      <c r="E403" s="430"/>
      <c r="F403" s="111" t="s">
        <v>20</v>
      </c>
      <c r="G403" s="394">
        <v>0</v>
      </c>
      <c r="H403" s="444">
        <v>0</v>
      </c>
      <c r="I403" s="171">
        <v>0</v>
      </c>
      <c r="J403" s="206" t="e">
        <v>#DIV/0!</v>
      </c>
      <c r="K403" s="323">
        <v>0</v>
      </c>
      <c r="L403" s="323">
        <v>0</v>
      </c>
    </row>
    <row r="404" spans="1:13" s="326" customFormat="1" ht="12.75" hidden="1" customHeight="1" x14ac:dyDescent="0.25">
      <c r="A404" s="13"/>
      <c r="B404" s="6"/>
      <c r="C404" s="4"/>
      <c r="D404" s="4"/>
      <c r="E404" s="24"/>
      <c r="F404" s="113"/>
      <c r="G404" s="231"/>
      <c r="H404" s="226"/>
      <c r="I404" s="167"/>
      <c r="J404" s="194" t="e">
        <v>#DIV/0!</v>
      </c>
      <c r="K404" s="323">
        <v>0</v>
      </c>
      <c r="L404" s="323"/>
    </row>
    <row r="405" spans="1:13" s="326" customFormat="1" ht="12.75" hidden="1" customHeight="1" x14ac:dyDescent="0.25">
      <c r="A405" s="13"/>
      <c r="B405" s="6" t="s">
        <v>18</v>
      </c>
      <c r="C405" s="4"/>
      <c r="D405" s="4" t="s">
        <v>125</v>
      </c>
      <c r="E405" s="24" t="s">
        <v>21</v>
      </c>
      <c r="F405" s="113"/>
      <c r="G405" s="231"/>
      <c r="H405" s="226"/>
      <c r="I405" s="167"/>
      <c r="J405" s="194" t="e">
        <v>#DIV/0!</v>
      </c>
      <c r="K405" s="323">
        <v>0</v>
      </c>
      <c r="L405" s="323"/>
    </row>
    <row r="406" spans="1:13" s="326" customFormat="1" ht="12.75" hidden="1" customHeight="1" x14ac:dyDescent="0.25">
      <c r="A406" s="13"/>
      <c r="B406" s="6" t="s">
        <v>39</v>
      </c>
      <c r="C406" s="4"/>
      <c r="D406" s="4" t="s">
        <v>125</v>
      </c>
      <c r="E406" s="24" t="s">
        <v>21</v>
      </c>
      <c r="F406" s="113"/>
      <c r="G406" s="231"/>
      <c r="H406" s="226"/>
      <c r="I406" s="167"/>
      <c r="J406" s="194" t="e">
        <v>#DIV/0!</v>
      </c>
      <c r="K406" s="323">
        <v>0</v>
      </c>
      <c r="L406" s="323"/>
    </row>
    <row r="407" spans="1:13" s="326" customFormat="1" ht="12.75" hidden="1" customHeight="1" x14ac:dyDescent="0.25">
      <c r="A407" s="13"/>
      <c r="B407" s="387"/>
      <c r="C407" s="385"/>
      <c r="D407" s="385"/>
      <c r="E407" s="434"/>
      <c r="F407" s="113"/>
      <c r="G407" s="231"/>
      <c r="H407" s="226"/>
      <c r="I407" s="167"/>
      <c r="J407" s="194" t="e">
        <v>#DIV/0!</v>
      </c>
      <c r="K407" s="323">
        <v>0</v>
      </c>
      <c r="L407" s="323"/>
    </row>
    <row r="408" spans="1:13" s="329" customFormat="1" ht="30" hidden="1" customHeight="1" x14ac:dyDescent="0.25">
      <c r="A408" s="12"/>
      <c r="B408" s="56"/>
      <c r="C408" s="51"/>
      <c r="D408" s="51"/>
      <c r="E408" s="453"/>
      <c r="F408" s="111" t="s">
        <v>248</v>
      </c>
      <c r="G408" s="394">
        <v>0</v>
      </c>
      <c r="H408" s="444">
        <v>0</v>
      </c>
      <c r="I408" s="171">
        <v>0</v>
      </c>
      <c r="J408" s="206" t="e">
        <v>#DIV/0!</v>
      </c>
      <c r="K408" s="323">
        <v>0</v>
      </c>
      <c r="L408" s="323">
        <v>0</v>
      </c>
    </row>
    <row r="409" spans="1:13" s="326" customFormat="1" ht="12.75" hidden="1" customHeight="1" x14ac:dyDescent="0.25">
      <c r="A409" s="13"/>
      <c r="B409" s="692" t="s">
        <v>18</v>
      </c>
      <c r="C409" s="656"/>
      <c r="D409" s="656" t="s">
        <v>249</v>
      </c>
      <c r="E409" s="696"/>
      <c r="F409" s="113"/>
      <c r="G409" s="442"/>
      <c r="H409" s="449"/>
      <c r="I409" s="172"/>
      <c r="J409" s="194" t="e">
        <v>#DIV/0!</v>
      </c>
      <c r="K409" s="323">
        <v>0</v>
      </c>
      <c r="L409" s="323"/>
    </row>
    <row r="410" spans="1:13" s="326" customFormat="1" ht="12.75" hidden="1" customHeight="1" x14ac:dyDescent="0.25">
      <c r="A410" s="13"/>
      <c r="B410" s="694"/>
      <c r="C410" s="657"/>
      <c r="D410" s="657"/>
      <c r="E410" s="697"/>
      <c r="F410" s="149" t="s">
        <v>7</v>
      </c>
      <c r="G410" s="442"/>
      <c r="H410" s="449"/>
      <c r="I410" s="172"/>
      <c r="J410" s="194" t="e">
        <v>#DIV/0!</v>
      </c>
      <c r="K410" s="323">
        <v>0</v>
      </c>
      <c r="L410" s="323"/>
    </row>
    <row r="411" spans="1:13" s="316" customFormat="1" ht="33" customHeight="1" x14ac:dyDescent="0.25">
      <c r="A411" s="13"/>
      <c r="B411" s="55"/>
      <c r="C411" s="50"/>
      <c r="D411" s="50"/>
      <c r="E411" s="452"/>
      <c r="F411" s="280" t="s">
        <v>250</v>
      </c>
      <c r="G411" s="413">
        <v>11676000</v>
      </c>
      <c r="H411" s="456">
        <v>11676000</v>
      </c>
      <c r="I411" s="283">
        <v>5666834.6900000004</v>
      </c>
      <c r="J411" s="284">
        <v>0.48534041538198014</v>
      </c>
      <c r="K411" s="323"/>
      <c r="L411" s="323"/>
      <c r="M411" s="464"/>
    </row>
    <row r="412" spans="1:13" s="316" customFormat="1" ht="18" hidden="1" customHeight="1" x14ac:dyDescent="0.25">
      <c r="A412" s="13"/>
      <c r="B412" s="83"/>
      <c r="C412" s="76"/>
      <c r="D412" s="76"/>
      <c r="E412" s="100"/>
      <c r="F412" s="109" t="s">
        <v>250</v>
      </c>
      <c r="G412" s="396">
        <v>11676000</v>
      </c>
      <c r="H412" s="250">
        <v>11676000</v>
      </c>
      <c r="I412" s="170">
        <v>5666834.6900000004</v>
      </c>
      <c r="J412" s="198">
        <v>0.48534041538198014</v>
      </c>
      <c r="K412" s="323"/>
      <c r="L412" s="323"/>
    </row>
    <row r="413" spans="1:13" s="316" customFormat="1" ht="15" hidden="1" customHeight="1" x14ac:dyDescent="0.25">
      <c r="A413" s="13"/>
      <c r="B413" s="6" t="s">
        <v>18</v>
      </c>
      <c r="C413" s="4"/>
      <c r="D413" s="4" t="s">
        <v>374</v>
      </c>
      <c r="E413" s="24" t="s">
        <v>14</v>
      </c>
      <c r="F413" s="297"/>
      <c r="G413" s="397">
        <v>11676000</v>
      </c>
      <c r="H413" s="450">
        <v>11676000</v>
      </c>
      <c r="I413" s="173">
        <v>5666834.6900000004</v>
      </c>
      <c r="J413" s="207">
        <v>0.48534041538198014</v>
      </c>
      <c r="K413" s="323">
        <v>0</v>
      </c>
      <c r="L413" s="323">
        <v>11676000</v>
      </c>
    </row>
    <row r="414" spans="1:13" s="320" customFormat="1" ht="34.5" customHeight="1" thickBot="1" x14ac:dyDescent="0.3">
      <c r="A414" s="11"/>
      <c r="B414" s="55"/>
      <c r="C414" s="50"/>
      <c r="D414" s="50"/>
      <c r="E414" s="452"/>
      <c r="F414" s="280" t="s">
        <v>126</v>
      </c>
      <c r="G414" s="413">
        <v>0</v>
      </c>
      <c r="H414" s="456">
        <v>7894498.9000000004</v>
      </c>
      <c r="I414" s="283">
        <v>6256417.3700000001</v>
      </c>
      <c r="J414" s="284">
        <v>0.79250341905804811</v>
      </c>
      <c r="K414" s="323"/>
      <c r="L414" s="323"/>
      <c r="M414" s="463"/>
    </row>
    <row r="415" spans="1:13" s="324" customFormat="1" ht="30.75" hidden="1" customHeight="1" x14ac:dyDescent="0.25">
      <c r="A415" s="12"/>
      <c r="B415" s="83"/>
      <c r="C415" s="76"/>
      <c r="D415" s="76"/>
      <c r="E415" s="100"/>
      <c r="F415" s="109" t="s">
        <v>144</v>
      </c>
      <c r="G415" s="396">
        <v>0</v>
      </c>
      <c r="H415" s="250">
        <v>35891.74</v>
      </c>
      <c r="I415" s="170">
        <v>0</v>
      </c>
      <c r="J415" s="198">
        <v>0</v>
      </c>
      <c r="K415" s="323"/>
      <c r="L415" s="323"/>
    </row>
    <row r="416" spans="1:13" s="316" customFormat="1" ht="13.5" hidden="1" customHeight="1" x14ac:dyDescent="0.25">
      <c r="A416" s="13"/>
      <c r="B416" s="6" t="s">
        <v>39</v>
      </c>
      <c r="C416" s="4"/>
      <c r="D416" s="4" t="s">
        <v>439</v>
      </c>
      <c r="E416" s="24" t="s">
        <v>21</v>
      </c>
      <c r="F416" s="297"/>
      <c r="G416" s="397">
        <v>0</v>
      </c>
      <c r="H416" s="450">
        <v>35891.74</v>
      </c>
      <c r="I416" s="173">
        <v>0</v>
      </c>
      <c r="J416" s="207">
        <v>0</v>
      </c>
      <c r="K416" s="323">
        <v>0</v>
      </c>
      <c r="L416" s="323">
        <v>35891.74</v>
      </c>
    </row>
    <row r="417" spans="1:13" s="316" customFormat="1" ht="30" hidden="1" customHeight="1" x14ac:dyDescent="0.25">
      <c r="A417" s="13"/>
      <c r="B417" s="83"/>
      <c r="C417" s="76"/>
      <c r="D417" s="76"/>
      <c r="E417" s="100"/>
      <c r="F417" s="109" t="s">
        <v>251</v>
      </c>
      <c r="G417" s="396"/>
      <c r="H417" s="250">
        <v>7858607.1600000001</v>
      </c>
      <c r="I417" s="170">
        <v>6256417.3700000001</v>
      </c>
      <c r="J417" s="198">
        <v>0.79612293153485481</v>
      </c>
      <c r="K417" s="323"/>
      <c r="L417" s="323"/>
    </row>
    <row r="418" spans="1:13" s="316" customFormat="1" ht="18.75" hidden="1" customHeight="1" thickBot="1" x14ac:dyDescent="0.3">
      <c r="A418" s="13"/>
      <c r="B418" s="6" t="s">
        <v>39</v>
      </c>
      <c r="C418" s="4"/>
      <c r="D418" s="4" t="s">
        <v>441</v>
      </c>
      <c r="E418" s="24" t="s">
        <v>21</v>
      </c>
      <c r="F418" s="297"/>
      <c r="G418" s="397"/>
      <c r="H418" s="450">
        <v>7858607.1600000001</v>
      </c>
      <c r="I418" s="173">
        <v>6256417.3700000001</v>
      </c>
      <c r="J418" s="207">
        <v>0.79612293153485481</v>
      </c>
      <c r="K418" s="323">
        <v>0</v>
      </c>
      <c r="L418" s="323">
        <v>7858607.1600000001</v>
      </c>
    </row>
    <row r="419" spans="1:13" s="316" customFormat="1" ht="34.5" customHeight="1" thickBot="1" x14ac:dyDescent="0.3">
      <c r="A419" s="13"/>
      <c r="B419" s="94"/>
      <c r="C419" s="95"/>
      <c r="D419" s="95"/>
      <c r="E419" s="101"/>
      <c r="F419" s="280" t="s">
        <v>252</v>
      </c>
      <c r="G419" s="413">
        <v>19537514.190000001</v>
      </c>
      <c r="H419" s="456">
        <v>685818191.39999998</v>
      </c>
      <c r="I419" s="283">
        <v>464461869.70000005</v>
      </c>
      <c r="J419" s="284">
        <v>0.67723760542406641</v>
      </c>
      <c r="K419" s="323"/>
      <c r="L419" s="323"/>
      <c r="M419" s="464"/>
    </row>
    <row r="420" spans="1:13" s="316" customFormat="1" ht="33" hidden="1" customHeight="1" x14ac:dyDescent="0.25">
      <c r="A420" s="13"/>
      <c r="B420" s="83"/>
      <c r="C420" s="76"/>
      <c r="D420" s="76"/>
      <c r="E420" s="100"/>
      <c r="F420" s="109" t="s">
        <v>188</v>
      </c>
      <c r="G420" s="396">
        <v>15292184</v>
      </c>
      <c r="H420" s="250">
        <v>15292184</v>
      </c>
      <c r="I420" s="170">
        <v>7253680.4100000001</v>
      </c>
      <c r="J420" s="198">
        <v>0.47433907478487053</v>
      </c>
      <c r="K420" s="323"/>
      <c r="L420" s="323"/>
    </row>
    <row r="421" spans="1:13" s="316" customFormat="1" ht="12.75" hidden="1" customHeight="1" x14ac:dyDescent="0.25">
      <c r="A421" s="13"/>
      <c r="B421" s="6" t="s">
        <v>18</v>
      </c>
      <c r="C421" s="4"/>
      <c r="D421" s="4" t="s">
        <v>375</v>
      </c>
      <c r="E421" s="24" t="s">
        <v>14</v>
      </c>
      <c r="F421" s="330"/>
      <c r="G421" s="231">
        <v>1564036</v>
      </c>
      <c r="H421" s="226">
        <v>1564036</v>
      </c>
      <c r="I421" s="167">
        <v>753680.41</v>
      </c>
      <c r="J421" s="194">
        <v>0.48188175336117584</v>
      </c>
      <c r="K421" s="323">
        <v>0</v>
      </c>
      <c r="L421" s="323">
        <v>1564036</v>
      </c>
    </row>
    <row r="422" spans="1:13" s="316" customFormat="1" ht="12.75" hidden="1" customHeight="1" x14ac:dyDescent="0.25">
      <c r="A422" s="13"/>
      <c r="B422" s="6" t="s">
        <v>18</v>
      </c>
      <c r="C422" s="4"/>
      <c r="D422" s="4" t="s">
        <v>376</v>
      </c>
      <c r="E422" s="24" t="s">
        <v>13</v>
      </c>
      <c r="F422" s="149"/>
      <c r="G422" s="231">
        <v>13728148</v>
      </c>
      <c r="H422" s="226">
        <v>13728148</v>
      </c>
      <c r="I422" s="167">
        <v>6500000</v>
      </c>
      <c r="J422" s="194">
        <v>0.47347974395380937</v>
      </c>
      <c r="K422" s="323">
        <v>0</v>
      </c>
      <c r="L422" s="323">
        <v>13728148</v>
      </c>
    </row>
    <row r="423" spans="1:13" s="316" customFormat="1" ht="44.25" hidden="1" customHeight="1" x14ac:dyDescent="0.25">
      <c r="A423" s="13"/>
      <c r="B423" s="83"/>
      <c r="C423" s="76"/>
      <c r="D423" s="76"/>
      <c r="E423" s="100"/>
      <c r="F423" s="109" t="s">
        <v>203</v>
      </c>
      <c r="G423" s="396">
        <v>1240000</v>
      </c>
      <c r="H423" s="250">
        <v>5551323.2699999996</v>
      </c>
      <c r="I423" s="170">
        <v>1352116.32</v>
      </c>
      <c r="J423" s="198">
        <v>0.24356648932822825</v>
      </c>
      <c r="K423" s="323"/>
      <c r="L423" s="323"/>
    </row>
    <row r="424" spans="1:13" s="316" customFormat="1" ht="12.75" hidden="1" customHeight="1" x14ac:dyDescent="0.25">
      <c r="A424" s="13"/>
      <c r="B424" s="8" t="s">
        <v>18</v>
      </c>
      <c r="C424" s="4"/>
      <c r="D424" s="4" t="s">
        <v>377</v>
      </c>
      <c r="E424" s="24" t="s">
        <v>14</v>
      </c>
      <c r="F424" s="113"/>
      <c r="G424" s="231">
        <v>440000</v>
      </c>
      <c r="H424" s="226">
        <v>440000</v>
      </c>
      <c r="I424" s="167">
        <v>28016</v>
      </c>
      <c r="J424" s="194">
        <v>6.367272727272727E-2</v>
      </c>
      <c r="K424" s="323">
        <v>0</v>
      </c>
      <c r="L424" s="323">
        <v>440000</v>
      </c>
    </row>
    <row r="425" spans="1:13" s="316" customFormat="1" ht="12.75" hidden="1" customHeight="1" x14ac:dyDescent="0.25">
      <c r="A425" s="13"/>
      <c r="B425" s="8" t="s">
        <v>18</v>
      </c>
      <c r="C425" s="4"/>
      <c r="D425" s="4" t="s">
        <v>378</v>
      </c>
      <c r="E425" s="24" t="s">
        <v>14</v>
      </c>
      <c r="F425" s="113"/>
      <c r="G425" s="231">
        <v>800000</v>
      </c>
      <c r="H425" s="226">
        <v>5111323.2699999996</v>
      </c>
      <c r="I425" s="167">
        <v>1324100.32</v>
      </c>
      <c r="J425" s="194">
        <v>0.25905235299273099</v>
      </c>
      <c r="K425" s="323">
        <v>0</v>
      </c>
      <c r="L425" s="323">
        <v>5111323.2699999996</v>
      </c>
    </row>
    <row r="426" spans="1:13" s="316" customFormat="1" ht="33" hidden="1" customHeight="1" x14ac:dyDescent="0.25">
      <c r="A426" s="13"/>
      <c r="B426" s="83"/>
      <c r="C426" s="76"/>
      <c r="D426" s="76"/>
      <c r="E426" s="100"/>
      <c r="F426" s="109" t="s">
        <v>189</v>
      </c>
      <c r="G426" s="396">
        <v>3005330.19</v>
      </c>
      <c r="H426" s="250">
        <v>4063211.78</v>
      </c>
      <c r="I426" s="170">
        <v>3394390.08</v>
      </c>
      <c r="J426" s="198">
        <v>0.83539580602416941</v>
      </c>
      <c r="K426" s="323"/>
      <c r="L426" s="323"/>
    </row>
    <row r="427" spans="1:13" s="316" customFormat="1" ht="16.5" hidden="1" customHeight="1" x14ac:dyDescent="0.25">
      <c r="A427" s="13"/>
      <c r="B427" s="8" t="s">
        <v>18</v>
      </c>
      <c r="C427" s="4"/>
      <c r="D427" s="4" t="s">
        <v>379</v>
      </c>
      <c r="E427" s="24" t="s">
        <v>91</v>
      </c>
      <c r="F427" s="113"/>
      <c r="G427" s="231">
        <v>3005330.19</v>
      </c>
      <c r="H427" s="226">
        <v>4063211.78</v>
      </c>
      <c r="I427" s="167">
        <v>3394390.08</v>
      </c>
      <c r="J427" s="194">
        <v>0.83539580602416941</v>
      </c>
      <c r="K427" s="323">
        <v>0</v>
      </c>
      <c r="L427" s="323">
        <v>4063211.78</v>
      </c>
    </row>
    <row r="428" spans="1:13" s="316" customFormat="1" ht="29.25" hidden="1" customHeight="1" x14ac:dyDescent="0.25">
      <c r="A428" s="13"/>
      <c r="B428" s="83"/>
      <c r="C428" s="76"/>
      <c r="D428" s="76"/>
      <c r="E428" s="100"/>
      <c r="F428" s="109" t="s">
        <v>204</v>
      </c>
      <c r="G428" s="396">
        <v>0</v>
      </c>
      <c r="H428" s="250">
        <v>660911472.35000002</v>
      </c>
      <c r="I428" s="170">
        <v>452461682.89000005</v>
      </c>
      <c r="J428" s="198">
        <v>0.68460255543936022</v>
      </c>
      <c r="K428" s="323"/>
      <c r="L428" s="323"/>
    </row>
    <row r="429" spans="1:13" s="316" customFormat="1" ht="12.75" hidden="1" customHeight="1" x14ac:dyDescent="0.25">
      <c r="A429" s="13"/>
      <c r="B429" s="387" t="s">
        <v>18</v>
      </c>
      <c r="C429" s="385"/>
      <c r="D429" s="385" t="s">
        <v>115</v>
      </c>
      <c r="E429" s="434" t="s">
        <v>12</v>
      </c>
      <c r="F429" s="149"/>
      <c r="G429" s="231"/>
      <c r="H429" s="226">
        <v>356322395.76999998</v>
      </c>
      <c r="I429" s="167">
        <v>210399941.08000001</v>
      </c>
      <c r="J429" s="194">
        <v>0.59047633148439416</v>
      </c>
      <c r="K429" s="323">
        <v>0</v>
      </c>
      <c r="L429" s="323">
        <v>356322395.76999998</v>
      </c>
    </row>
    <row r="430" spans="1:13" s="316" customFormat="1" ht="12.75" hidden="1" customHeight="1" x14ac:dyDescent="0.25">
      <c r="A430" s="13"/>
      <c r="B430" s="387" t="s">
        <v>18</v>
      </c>
      <c r="C430" s="385"/>
      <c r="D430" s="385" t="s">
        <v>116</v>
      </c>
      <c r="E430" s="434" t="s">
        <v>12</v>
      </c>
      <c r="F430" s="149"/>
      <c r="G430" s="231"/>
      <c r="H430" s="226">
        <v>295907282.68000001</v>
      </c>
      <c r="I430" s="167">
        <v>238183084.11000001</v>
      </c>
      <c r="J430" s="194">
        <v>0.80492471139203392</v>
      </c>
      <c r="K430" s="323">
        <v>0</v>
      </c>
      <c r="L430" s="323">
        <v>295907282.68000001</v>
      </c>
    </row>
    <row r="431" spans="1:13" s="316" customFormat="1" ht="12.75" hidden="1" customHeight="1" thickBot="1" x14ac:dyDescent="0.3">
      <c r="A431" s="13"/>
      <c r="B431" s="387" t="s">
        <v>18</v>
      </c>
      <c r="C431" s="385"/>
      <c r="D431" s="385" t="s">
        <v>117</v>
      </c>
      <c r="E431" s="434" t="s">
        <v>12</v>
      </c>
      <c r="F431" s="149"/>
      <c r="G431" s="231"/>
      <c r="H431" s="226">
        <v>8681793.9000000004</v>
      </c>
      <c r="I431" s="167">
        <v>3878657.7</v>
      </c>
      <c r="J431" s="194">
        <v>0.44675763381114125</v>
      </c>
      <c r="K431" s="323">
        <v>2015567.8600000003</v>
      </c>
      <c r="L431" s="323">
        <v>6666226.04</v>
      </c>
    </row>
    <row r="432" spans="1:13" s="316" customFormat="1" ht="35.25" customHeight="1" thickBot="1" x14ac:dyDescent="0.3">
      <c r="A432" s="13"/>
      <c r="B432" s="94"/>
      <c r="C432" s="95"/>
      <c r="D432" s="95"/>
      <c r="E432" s="101"/>
      <c r="F432" s="280" t="s">
        <v>253</v>
      </c>
      <c r="G432" s="413">
        <v>48548213.539999999</v>
      </c>
      <c r="H432" s="456">
        <v>573161310.67000008</v>
      </c>
      <c r="I432" s="283">
        <v>241491824.10000002</v>
      </c>
      <c r="J432" s="284">
        <v>0.42133308652272222</v>
      </c>
      <c r="K432" s="323"/>
      <c r="L432" s="323"/>
      <c r="M432" s="464"/>
    </row>
    <row r="433" spans="1:13" s="316" customFormat="1" ht="32.25" hidden="1" customHeight="1" x14ac:dyDescent="0.25">
      <c r="A433" s="13"/>
      <c r="B433" s="130"/>
      <c r="C433" s="131"/>
      <c r="D433" s="131"/>
      <c r="E433" s="454"/>
      <c r="F433" s="109" t="s">
        <v>190</v>
      </c>
      <c r="G433" s="396">
        <v>10913295.720000001</v>
      </c>
      <c r="H433" s="250">
        <v>29040356.82</v>
      </c>
      <c r="I433" s="170">
        <v>21148455.809999999</v>
      </c>
      <c r="J433" s="198">
        <v>0.72824366246888284</v>
      </c>
      <c r="K433" s="323"/>
      <c r="L433" s="323"/>
    </row>
    <row r="434" spans="1:13" s="316" customFormat="1" ht="16.5" hidden="1" customHeight="1" x14ac:dyDescent="0.25">
      <c r="A434" s="13"/>
      <c r="B434" s="6" t="s">
        <v>18</v>
      </c>
      <c r="C434" s="4"/>
      <c r="D434" s="4" t="s">
        <v>380</v>
      </c>
      <c r="E434" s="24" t="s">
        <v>14</v>
      </c>
      <c r="F434" s="113"/>
      <c r="G434" s="231">
        <v>10913295.720000001</v>
      </c>
      <c r="H434" s="226">
        <v>15696486.23</v>
      </c>
      <c r="I434" s="167">
        <v>7804585.2199999997</v>
      </c>
      <c r="J434" s="194">
        <v>0.49721861986432614</v>
      </c>
      <c r="K434" s="323">
        <v>5527142</v>
      </c>
      <c r="L434" s="323">
        <v>10169344.23</v>
      </c>
    </row>
    <row r="435" spans="1:13" s="316" customFormat="1" ht="16.5" hidden="1" customHeight="1" x14ac:dyDescent="0.25">
      <c r="A435" s="13"/>
      <c r="B435" s="6" t="s">
        <v>18</v>
      </c>
      <c r="C435" s="4"/>
      <c r="D435" s="4" t="s">
        <v>494</v>
      </c>
      <c r="E435" s="24" t="s">
        <v>13</v>
      </c>
      <c r="F435" s="113"/>
      <c r="G435" s="231">
        <v>10913295.720000001</v>
      </c>
      <c r="H435" s="226">
        <v>13343870.59</v>
      </c>
      <c r="I435" s="167">
        <v>13343870.59</v>
      </c>
      <c r="J435" s="194">
        <v>1</v>
      </c>
      <c r="K435" s="323">
        <v>0</v>
      </c>
      <c r="L435" s="323">
        <v>13343870.59</v>
      </c>
    </row>
    <row r="436" spans="1:13" s="316" customFormat="1" ht="20.25" hidden="1" customHeight="1" x14ac:dyDescent="0.25">
      <c r="A436" s="13"/>
      <c r="B436" s="83"/>
      <c r="C436" s="76"/>
      <c r="D436" s="76"/>
      <c r="E436" s="100"/>
      <c r="F436" s="109" t="s">
        <v>191</v>
      </c>
      <c r="G436" s="396">
        <v>37634917.82</v>
      </c>
      <c r="H436" s="250">
        <v>544120953.85000002</v>
      </c>
      <c r="I436" s="170">
        <v>220343368.29000002</v>
      </c>
      <c r="J436" s="198">
        <v>0.40495291852102233</v>
      </c>
      <c r="K436" s="323"/>
      <c r="L436" s="323"/>
    </row>
    <row r="437" spans="1:13" s="316" customFormat="1" ht="12.75" hidden="1" customHeight="1" x14ac:dyDescent="0.25">
      <c r="A437" s="13"/>
      <c r="B437" s="6" t="s">
        <v>18</v>
      </c>
      <c r="C437" s="4"/>
      <c r="D437" s="4" t="s">
        <v>381</v>
      </c>
      <c r="E437" s="24" t="s">
        <v>14</v>
      </c>
      <c r="F437" s="113"/>
      <c r="G437" s="231">
        <v>1500000</v>
      </c>
      <c r="H437" s="226">
        <v>1500000</v>
      </c>
      <c r="I437" s="167">
        <v>656000</v>
      </c>
      <c r="J437" s="194">
        <v>0.43733333333333335</v>
      </c>
      <c r="K437" s="323">
        <v>0</v>
      </c>
      <c r="L437" s="323">
        <v>1500000</v>
      </c>
    </row>
    <row r="438" spans="1:13" s="316" customFormat="1" ht="12.75" hidden="1" customHeight="1" x14ac:dyDescent="0.25">
      <c r="A438" s="13"/>
      <c r="B438" s="6" t="s">
        <v>18</v>
      </c>
      <c r="C438" s="4"/>
      <c r="D438" s="4" t="s">
        <v>443</v>
      </c>
      <c r="E438" s="24" t="s">
        <v>100</v>
      </c>
      <c r="F438" s="113"/>
      <c r="G438" s="231"/>
      <c r="H438" s="226"/>
      <c r="I438" s="167"/>
      <c r="J438" s="194" t="e">
        <v>#DIV/0!</v>
      </c>
      <c r="K438" s="323">
        <v>0</v>
      </c>
      <c r="L438" s="323"/>
    </row>
    <row r="439" spans="1:13" s="316" customFormat="1" ht="15" hidden="1" customHeight="1" x14ac:dyDescent="0.25">
      <c r="A439" s="13"/>
      <c r="B439" s="6" t="s">
        <v>18</v>
      </c>
      <c r="C439" s="4"/>
      <c r="D439" s="4" t="s">
        <v>382</v>
      </c>
      <c r="E439" s="24" t="s">
        <v>21</v>
      </c>
      <c r="F439" s="149"/>
      <c r="G439" s="231">
        <v>31290770.530000001</v>
      </c>
      <c r="H439" s="226">
        <v>443977085.66000003</v>
      </c>
      <c r="I439" s="167">
        <v>183742498.71000001</v>
      </c>
      <c r="J439" s="194">
        <v>0.41385581518662201</v>
      </c>
      <c r="K439" s="323">
        <v>0</v>
      </c>
      <c r="L439" s="323">
        <v>443977085.66000003</v>
      </c>
    </row>
    <row r="440" spans="1:13" s="316" customFormat="1" ht="15" hidden="1" customHeight="1" x14ac:dyDescent="0.25">
      <c r="A440" s="13"/>
      <c r="B440" s="387" t="s">
        <v>18</v>
      </c>
      <c r="C440" s="385"/>
      <c r="D440" s="4" t="s">
        <v>383</v>
      </c>
      <c r="E440" s="434" t="s">
        <v>21</v>
      </c>
      <c r="F440" s="149"/>
      <c r="G440" s="231"/>
      <c r="H440" s="226">
        <v>12015567.859999999</v>
      </c>
      <c r="I440" s="167">
        <v>0</v>
      </c>
      <c r="J440" s="194">
        <v>0</v>
      </c>
      <c r="K440" s="323">
        <v>0</v>
      </c>
      <c r="L440" s="323">
        <v>12015567.859999999</v>
      </c>
    </row>
    <row r="441" spans="1:13" s="316" customFormat="1" ht="12.75" hidden="1" customHeight="1" x14ac:dyDescent="0.25">
      <c r="A441" s="13"/>
      <c r="B441" s="387" t="s">
        <v>39</v>
      </c>
      <c r="C441" s="385"/>
      <c r="D441" s="4" t="s">
        <v>452</v>
      </c>
      <c r="E441" s="434" t="s">
        <v>21</v>
      </c>
      <c r="F441" s="149"/>
      <c r="G441" s="231"/>
      <c r="H441" s="226">
        <v>8293000</v>
      </c>
      <c r="I441" s="167">
        <v>0</v>
      </c>
      <c r="J441" s="194">
        <v>0</v>
      </c>
      <c r="K441" s="323">
        <v>0</v>
      </c>
      <c r="L441" s="323">
        <v>8293000</v>
      </c>
    </row>
    <row r="442" spans="1:13" s="316" customFormat="1" ht="15" hidden="1" customHeight="1" x14ac:dyDescent="0.25">
      <c r="A442" s="13"/>
      <c r="B442" s="387" t="s">
        <v>39</v>
      </c>
      <c r="C442" s="385"/>
      <c r="D442" s="4" t="s">
        <v>453</v>
      </c>
      <c r="E442" s="434" t="s">
        <v>21</v>
      </c>
      <c r="F442" s="149"/>
      <c r="G442" s="231"/>
      <c r="H442" s="226">
        <v>1781724.69</v>
      </c>
      <c r="I442" s="167">
        <v>0</v>
      </c>
      <c r="J442" s="194">
        <v>0</v>
      </c>
      <c r="K442" s="323">
        <v>0</v>
      </c>
      <c r="L442" s="323">
        <v>1781724.69</v>
      </c>
    </row>
    <row r="443" spans="1:13" s="316" customFormat="1" ht="12.75" hidden="1" customHeight="1" x14ac:dyDescent="0.25">
      <c r="A443" s="13"/>
      <c r="B443" s="387" t="s">
        <v>39</v>
      </c>
      <c r="C443" s="385"/>
      <c r="D443" s="385" t="s">
        <v>383</v>
      </c>
      <c r="E443" s="434" t="s">
        <v>21</v>
      </c>
      <c r="F443" s="149"/>
      <c r="G443" s="231">
        <v>4844147.29</v>
      </c>
      <c r="H443" s="226">
        <v>15094647</v>
      </c>
      <c r="I443" s="167">
        <v>2391350</v>
      </c>
      <c r="J443" s="194">
        <v>0.15842371139914699</v>
      </c>
      <c r="K443" s="323">
        <v>1149032</v>
      </c>
      <c r="L443" s="323">
        <v>13945615</v>
      </c>
    </row>
    <row r="444" spans="1:13" s="316" customFormat="1" ht="12.75" hidden="1" customHeight="1" x14ac:dyDescent="0.25">
      <c r="A444" s="13"/>
      <c r="B444" s="139" t="s">
        <v>39</v>
      </c>
      <c r="C444" s="151"/>
      <c r="D444" s="151" t="s">
        <v>382</v>
      </c>
      <c r="E444" s="361" t="s">
        <v>21</v>
      </c>
      <c r="F444" s="149"/>
      <c r="G444" s="231">
        <v>4844147.29</v>
      </c>
      <c r="H444" s="226">
        <v>60947653.329999998</v>
      </c>
      <c r="I444" s="167">
        <v>33553519.579999998</v>
      </c>
      <c r="J444" s="194">
        <v>0.55053013113277804</v>
      </c>
      <c r="K444" s="323">
        <v>-23216.270000003278</v>
      </c>
      <c r="L444" s="323">
        <v>60970869.600000001</v>
      </c>
    </row>
    <row r="445" spans="1:13" s="316" customFormat="1" ht="12.75" hidden="1" customHeight="1" thickBot="1" x14ac:dyDescent="0.3">
      <c r="A445" s="13"/>
      <c r="B445" s="249" t="s">
        <v>39</v>
      </c>
      <c r="C445" s="58"/>
      <c r="D445" s="42" t="s">
        <v>454</v>
      </c>
      <c r="E445" s="455" t="s">
        <v>21</v>
      </c>
      <c r="F445" s="149"/>
      <c r="G445" s="231"/>
      <c r="H445" s="226">
        <v>511275.31</v>
      </c>
      <c r="I445" s="167">
        <v>0</v>
      </c>
      <c r="J445" s="194">
        <v>0</v>
      </c>
      <c r="K445" s="323">
        <v>0</v>
      </c>
      <c r="L445" s="323">
        <v>511275.31</v>
      </c>
    </row>
    <row r="446" spans="1:13" s="316" customFormat="1" ht="36" customHeight="1" thickBot="1" x14ac:dyDescent="0.3">
      <c r="A446" s="13"/>
      <c r="B446" s="94"/>
      <c r="C446" s="95"/>
      <c r="D446" s="95"/>
      <c r="E446" s="101"/>
      <c r="F446" s="355" t="s">
        <v>451</v>
      </c>
      <c r="G446" s="413">
        <v>209709089</v>
      </c>
      <c r="H446" s="429">
        <v>236609821.45999998</v>
      </c>
      <c r="I446" s="356">
        <v>162863903.04999998</v>
      </c>
      <c r="J446" s="357">
        <v>0.68832266575008971</v>
      </c>
      <c r="K446" s="323"/>
      <c r="L446" s="323"/>
      <c r="M446" s="464"/>
    </row>
    <row r="447" spans="1:13" s="318" customFormat="1" ht="64.5" hidden="1" customHeight="1" x14ac:dyDescent="0.25">
      <c r="A447" s="13"/>
      <c r="B447" s="130"/>
      <c r="C447" s="131"/>
      <c r="D447" s="131"/>
      <c r="E447" s="132"/>
      <c r="F447" s="215" t="s">
        <v>192</v>
      </c>
      <c r="G447" s="108">
        <v>209709089</v>
      </c>
      <c r="H447" s="108">
        <v>233807178.06999999</v>
      </c>
      <c r="I447" s="187">
        <v>162863903.04999998</v>
      </c>
      <c r="J447" s="205">
        <v>0.696573579966137</v>
      </c>
      <c r="K447" s="323"/>
      <c r="L447" s="323"/>
    </row>
    <row r="448" spans="1:13" s="318" customFormat="1" ht="12.75" hidden="1" customHeight="1" x14ac:dyDescent="0.25">
      <c r="A448" s="13"/>
      <c r="B448" s="388" t="s">
        <v>18</v>
      </c>
      <c r="C448" s="374"/>
      <c r="D448" s="374" t="s">
        <v>384</v>
      </c>
      <c r="E448" s="371" t="s">
        <v>12</v>
      </c>
      <c r="F448" s="245"/>
      <c r="G448" s="163">
        <v>157006673</v>
      </c>
      <c r="H448" s="163">
        <v>162477442.06999999</v>
      </c>
      <c r="I448" s="167">
        <v>106861500.48</v>
      </c>
      <c r="J448" s="194">
        <v>0.65770053441610055</v>
      </c>
      <c r="K448" s="323">
        <v>0</v>
      </c>
      <c r="L448" s="323">
        <v>162477442.06999999</v>
      </c>
    </row>
    <row r="449" spans="1:13" s="318" customFormat="1" ht="12.75" hidden="1" customHeight="1" x14ac:dyDescent="0.25">
      <c r="A449" s="13"/>
      <c r="B449" s="7" t="s">
        <v>18</v>
      </c>
      <c r="C449" s="4"/>
      <c r="D449" s="4" t="s">
        <v>385</v>
      </c>
      <c r="E449" s="71" t="s">
        <v>12</v>
      </c>
      <c r="F449" s="246"/>
      <c r="G449" s="156">
        <v>26601632</v>
      </c>
      <c r="H449" s="156">
        <v>27593815.84</v>
      </c>
      <c r="I449" s="167">
        <v>20516596.399999999</v>
      </c>
      <c r="J449" s="194">
        <v>0.74352153826652478</v>
      </c>
      <c r="K449" s="323">
        <v>0</v>
      </c>
      <c r="L449" s="323">
        <v>27593815.84</v>
      </c>
    </row>
    <row r="450" spans="1:13" s="318" customFormat="1" ht="12.75" hidden="1" customHeight="1" x14ac:dyDescent="0.25">
      <c r="A450" s="13"/>
      <c r="B450" s="6" t="s">
        <v>18</v>
      </c>
      <c r="C450" s="4"/>
      <c r="D450" s="4" t="s">
        <v>386</v>
      </c>
      <c r="E450" s="71" t="s">
        <v>14</v>
      </c>
      <c r="F450" s="246"/>
      <c r="G450" s="156">
        <v>12660000</v>
      </c>
      <c r="H450" s="156">
        <v>15660000</v>
      </c>
      <c r="I450" s="167">
        <v>11783044.699999999</v>
      </c>
      <c r="J450" s="194">
        <v>0.75242941890166026</v>
      </c>
      <c r="K450" s="323">
        <v>0</v>
      </c>
      <c r="L450" s="323">
        <v>15660000</v>
      </c>
    </row>
    <row r="451" spans="1:13" s="318" customFormat="1" ht="12.75" hidden="1" customHeight="1" x14ac:dyDescent="0.25">
      <c r="A451" s="13"/>
      <c r="B451" s="6" t="s">
        <v>18</v>
      </c>
      <c r="C451" s="4"/>
      <c r="D451" s="4" t="s">
        <v>387</v>
      </c>
      <c r="E451" s="71" t="s">
        <v>12</v>
      </c>
      <c r="F451" s="246"/>
      <c r="G451" s="156">
        <v>11526136</v>
      </c>
      <c r="H451" s="156">
        <v>26161272.16</v>
      </c>
      <c r="I451" s="167">
        <v>22708542.989999998</v>
      </c>
      <c r="J451" s="194">
        <v>0.86802135810202885</v>
      </c>
      <c r="K451" s="323">
        <v>0</v>
      </c>
      <c r="L451" s="323">
        <v>26161272.16</v>
      </c>
    </row>
    <row r="452" spans="1:13" s="318" customFormat="1" ht="12.75" hidden="1" customHeight="1" x14ac:dyDescent="0.25">
      <c r="A452" s="13"/>
      <c r="B452" s="384" t="s">
        <v>18</v>
      </c>
      <c r="C452" s="385"/>
      <c r="D452" s="385" t="s">
        <v>388</v>
      </c>
      <c r="E452" s="386" t="s">
        <v>14</v>
      </c>
      <c r="F452" s="247"/>
      <c r="G452" s="155">
        <v>1914648</v>
      </c>
      <c r="H452" s="155">
        <v>1914648</v>
      </c>
      <c r="I452" s="179">
        <v>994218.48</v>
      </c>
      <c r="J452" s="192">
        <v>0.51926958897927977</v>
      </c>
      <c r="K452" s="323">
        <v>0</v>
      </c>
      <c r="L452" s="323">
        <v>1914648</v>
      </c>
    </row>
    <row r="453" spans="1:13" s="318" customFormat="1" ht="15.75" hidden="1" customHeight="1" x14ac:dyDescent="0.25">
      <c r="A453" s="13"/>
      <c r="B453" s="83"/>
      <c r="C453" s="76"/>
      <c r="D453" s="76"/>
      <c r="E453" s="84"/>
      <c r="F453" s="244" t="s">
        <v>219</v>
      </c>
      <c r="G453" s="242"/>
      <c r="H453" s="159">
        <v>2802643.3899999997</v>
      </c>
      <c r="I453" s="170">
        <v>0</v>
      </c>
      <c r="J453" s="198">
        <v>0</v>
      </c>
      <c r="K453" s="323"/>
      <c r="L453" s="323"/>
    </row>
    <row r="454" spans="1:13" s="318" customFormat="1" ht="12.75" hidden="1" customHeight="1" x14ac:dyDescent="0.25">
      <c r="A454" s="13"/>
      <c r="B454" s="388" t="s">
        <v>18</v>
      </c>
      <c r="C454" s="374"/>
      <c r="D454" s="374" t="s">
        <v>489</v>
      </c>
      <c r="E454" s="371" t="s">
        <v>14</v>
      </c>
      <c r="F454" s="245"/>
      <c r="G454" s="163"/>
      <c r="H454" s="163">
        <v>1459159.39</v>
      </c>
      <c r="I454" s="167">
        <v>0</v>
      </c>
      <c r="J454" s="192">
        <v>0</v>
      </c>
      <c r="K454" s="323">
        <v>0</v>
      </c>
      <c r="L454" s="323">
        <v>1459159.39</v>
      </c>
    </row>
    <row r="455" spans="1:13" s="318" customFormat="1" ht="12.75" hidden="1" customHeight="1" thickBot="1" x14ac:dyDescent="0.3">
      <c r="A455" s="13"/>
      <c r="B455" s="128" t="s">
        <v>18</v>
      </c>
      <c r="C455" s="15"/>
      <c r="D455" s="374" t="s">
        <v>490</v>
      </c>
      <c r="E455" s="129" t="s">
        <v>14</v>
      </c>
      <c r="F455" s="246"/>
      <c r="G455" s="156"/>
      <c r="H455" s="248">
        <v>1343484</v>
      </c>
      <c r="I455" s="178">
        <v>0</v>
      </c>
      <c r="J455" s="195">
        <v>0</v>
      </c>
      <c r="K455" s="323">
        <v>0</v>
      </c>
      <c r="L455" s="323">
        <v>1343484</v>
      </c>
    </row>
    <row r="456" spans="1:13" s="406" customFormat="1" ht="42" customHeight="1" thickBot="1" x14ac:dyDescent="0.3">
      <c r="A456" s="77">
        <v>9</v>
      </c>
      <c r="B456" s="32"/>
      <c r="C456" s="33"/>
      <c r="D456" s="33"/>
      <c r="E456" s="79"/>
      <c r="F456" s="140" t="s">
        <v>239</v>
      </c>
      <c r="G456" s="59">
        <v>62100094.710000001</v>
      </c>
      <c r="H456" s="153">
        <v>62697287.910000004</v>
      </c>
      <c r="I456" s="174">
        <v>39861090.489999995</v>
      </c>
      <c r="J456" s="190">
        <v>0.63577057028717643</v>
      </c>
      <c r="K456" s="323"/>
      <c r="L456" s="323"/>
      <c r="M456" s="467"/>
    </row>
    <row r="457" spans="1:13" s="320" customFormat="1" ht="40.5" customHeight="1" thickBot="1" x14ac:dyDescent="0.3">
      <c r="A457" s="11"/>
      <c r="B457" s="310"/>
      <c r="C457" s="311"/>
      <c r="D457" s="311"/>
      <c r="E457" s="307"/>
      <c r="F457" s="312" t="s">
        <v>240</v>
      </c>
      <c r="G457" s="303">
        <v>62100094.710000001</v>
      </c>
      <c r="H457" s="304">
        <v>62697287.910000004</v>
      </c>
      <c r="I457" s="288">
        <v>39861090.489999995</v>
      </c>
      <c r="J457" s="289">
        <v>0.63577057028717643</v>
      </c>
      <c r="K457" s="323"/>
      <c r="L457" s="323"/>
      <c r="M457" s="463"/>
    </row>
    <row r="458" spans="1:13" s="324" customFormat="1" ht="29.25" hidden="1" customHeight="1" x14ac:dyDescent="0.25">
      <c r="A458" s="12"/>
      <c r="B458" s="83"/>
      <c r="C458" s="76"/>
      <c r="D458" s="76"/>
      <c r="E458" s="87"/>
      <c r="F458" s="103" t="s">
        <v>38</v>
      </c>
      <c r="G458" s="89">
        <v>40806098.68</v>
      </c>
      <c r="H458" s="108">
        <v>42148032.030000001</v>
      </c>
      <c r="I458" s="170">
        <v>28335539.989999998</v>
      </c>
      <c r="J458" s="198">
        <v>0.67228619286023628</v>
      </c>
      <c r="K458" s="323"/>
      <c r="L458" s="323"/>
    </row>
    <row r="459" spans="1:13" s="316" customFormat="1" ht="15.75" hidden="1" customHeight="1" x14ac:dyDescent="0.25">
      <c r="A459" s="13"/>
      <c r="B459" s="8" t="s">
        <v>39</v>
      </c>
      <c r="C459" s="4"/>
      <c r="D459" s="4" t="s">
        <v>389</v>
      </c>
      <c r="E459" s="71" t="s">
        <v>12</v>
      </c>
      <c r="F459" s="147"/>
      <c r="G459" s="62">
        <v>40806098.68</v>
      </c>
      <c r="H459" s="156">
        <v>42148032.030000001</v>
      </c>
      <c r="I459" s="167">
        <v>28335539.989999998</v>
      </c>
      <c r="J459" s="194">
        <v>0.67228619286023628</v>
      </c>
      <c r="K459" s="323">
        <v>0</v>
      </c>
      <c r="L459" s="323">
        <v>42148032.030000001</v>
      </c>
    </row>
    <row r="460" spans="1:13" s="324" customFormat="1" ht="29.25" hidden="1" customHeight="1" x14ac:dyDescent="0.25">
      <c r="A460" s="12"/>
      <c r="B460" s="83"/>
      <c r="C460" s="76"/>
      <c r="D460" s="76"/>
      <c r="E460" s="87"/>
      <c r="F460" s="103" t="s">
        <v>241</v>
      </c>
      <c r="G460" s="89">
        <v>17479116.030000001</v>
      </c>
      <c r="H460" s="108">
        <v>17479116.030000001</v>
      </c>
      <c r="I460" s="170">
        <v>10936204.99</v>
      </c>
      <c r="J460" s="198">
        <v>0.62567265822995966</v>
      </c>
      <c r="K460" s="323"/>
      <c r="L460" s="323"/>
    </row>
    <row r="461" spans="1:13" s="316" customFormat="1" ht="15.75" hidden="1" customHeight="1" x14ac:dyDescent="0.25">
      <c r="A461" s="13"/>
      <c r="B461" s="8" t="s">
        <v>39</v>
      </c>
      <c r="C461" s="4"/>
      <c r="D461" s="4" t="s">
        <v>390</v>
      </c>
      <c r="E461" s="71" t="s">
        <v>12</v>
      </c>
      <c r="F461" s="113"/>
      <c r="G461" s="62">
        <v>17479116.030000001</v>
      </c>
      <c r="H461" s="156">
        <v>17479116.030000001</v>
      </c>
      <c r="I461" s="167">
        <v>10936204.99</v>
      </c>
      <c r="J461" s="194">
        <v>0.62567265822995966</v>
      </c>
      <c r="K461" s="323">
        <v>0</v>
      </c>
      <c r="L461" s="323">
        <v>17479116.030000001</v>
      </c>
    </row>
    <row r="462" spans="1:13" s="324" customFormat="1" ht="17.25" hidden="1" customHeight="1" x14ac:dyDescent="0.25">
      <c r="A462" s="12"/>
      <c r="B462" s="83"/>
      <c r="C462" s="76"/>
      <c r="D462" s="76"/>
      <c r="E462" s="87"/>
      <c r="F462" s="103" t="s">
        <v>129</v>
      </c>
      <c r="G462" s="89">
        <v>3814880</v>
      </c>
      <c r="H462" s="108">
        <v>2472946.65</v>
      </c>
      <c r="I462" s="170">
        <v>0</v>
      </c>
      <c r="J462" s="198">
        <v>0</v>
      </c>
      <c r="K462" s="323"/>
      <c r="L462" s="323"/>
    </row>
    <row r="463" spans="1:13" s="316" customFormat="1" ht="16.5" hidden="1" customHeight="1" x14ac:dyDescent="0.25">
      <c r="A463" s="13"/>
      <c r="B463" s="8" t="s">
        <v>39</v>
      </c>
      <c r="C463" s="4"/>
      <c r="D463" s="4" t="s">
        <v>391</v>
      </c>
      <c r="E463" s="71" t="s">
        <v>14</v>
      </c>
      <c r="F463" s="113"/>
      <c r="G463" s="62">
        <v>3814880</v>
      </c>
      <c r="H463" s="156">
        <v>2472946.65</v>
      </c>
      <c r="I463" s="167">
        <v>0</v>
      </c>
      <c r="J463" s="194">
        <v>0</v>
      </c>
      <c r="K463" s="323">
        <v>0</v>
      </c>
      <c r="L463" s="323">
        <v>2472946.65</v>
      </c>
    </row>
    <row r="464" spans="1:13" s="324" customFormat="1" ht="29.25" hidden="1" customHeight="1" x14ac:dyDescent="0.25">
      <c r="A464" s="12"/>
      <c r="B464" s="83"/>
      <c r="C464" s="76"/>
      <c r="D464" s="76"/>
      <c r="E464" s="87"/>
      <c r="F464" s="103" t="s">
        <v>35</v>
      </c>
      <c r="G464" s="89">
        <v>0</v>
      </c>
      <c r="H464" s="108">
        <v>0</v>
      </c>
      <c r="I464" s="170">
        <v>0</v>
      </c>
      <c r="J464" s="198" t="e">
        <v>#DIV/0!</v>
      </c>
      <c r="K464" s="323"/>
      <c r="L464" s="323"/>
    </row>
    <row r="465" spans="1:13" s="316" customFormat="1" ht="12.75" hidden="1" customHeight="1" x14ac:dyDescent="0.25">
      <c r="A465" s="13"/>
      <c r="B465" s="8" t="s">
        <v>39</v>
      </c>
      <c r="C465" s="4"/>
      <c r="D465" s="4" t="s">
        <v>127</v>
      </c>
      <c r="E465" s="71" t="s">
        <v>14</v>
      </c>
      <c r="F465" s="113"/>
      <c r="G465" s="62"/>
      <c r="H465" s="156"/>
      <c r="I465" s="167"/>
      <c r="J465" s="194" t="e">
        <v>#DIV/0!</v>
      </c>
      <c r="K465" s="323">
        <v>0</v>
      </c>
      <c r="L465" s="323"/>
    </row>
    <row r="466" spans="1:13" s="328" customFormat="1" ht="30.75" hidden="1" thickBot="1" x14ac:dyDescent="0.3">
      <c r="A466" s="23"/>
      <c r="B466" s="83"/>
      <c r="C466" s="76"/>
      <c r="D466" s="76"/>
      <c r="E466" s="87"/>
      <c r="F466" s="103" t="s">
        <v>202</v>
      </c>
      <c r="G466" s="89">
        <v>0</v>
      </c>
      <c r="H466" s="108">
        <v>597193.19999999995</v>
      </c>
      <c r="I466" s="170">
        <v>589345.51</v>
      </c>
      <c r="J466" s="198">
        <v>0.98685904327108886</v>
      </c>
      <c r="K466" s="323"/>
      <c r="L466" s="323"/>
    </row>
    <row r="467" spans="1:13" s="316" customFormat="1" ht="12.75" hidden="1" customHeight="1" x14ac:dyDescent="0.25">
      <c r="A467" s="13"/>
      <c r="B467" s="8" t="s">
        <v>39</v>
      </c>
      <c r="C467" s="4"/>
      <c r="D467" s="4" t="s">
        <v>503</v>
      </c>
      <c r="E467" s="71" t="s">
        <v>128</v>
      </c>
      <c r="F467" s="113"/>
      <c r="G467" s="62"/>
      <c r="H467" s="156">
        <v>597193.19999999995</v>
      </c>
      <c r="I467" s="167">
        <v>589345.51</v>
      </c>
      <c r="J467" s="194">
        <v>0.98685904327108886</v>
      </c>
      <c r="K467" s="323">
        <v>0</v>
      </c>
      <c r="L467" s="323">
        <v>597193.19999999995</v>
      </c>
    </row>
    <row r="468" spans="1:13" s="324" customFormat="1" ht="30.75" hidden="1" customHeight="1" x14ac:dyDescent="0.25">
      <c r="A468" s="12"/>
      <c r="B468" s="83"/>
      <c r="C468" s="76"/>
      <c r="D468" s="76"/>
      <c r="E468" s="87"/>
      <c r="F468" s="103" t="s">
        <v>242</v>
      </c>
      <c r="G468" s="89">
        <v>0</v>
      </c>
      <c r="H468" s="108">
        <v>0</v>
      </c>
      <c r="I468" s="170">
        <v>0</v>
      </c>
      <c r="J468" s="198" t="e">
        <v>#DIV/0!</v>
      </c>
      <c r="K468" s="323"/>
      <c r="L468" s="323"/>
    </row>
    <row r="469" spans="1:13" s="316" customFormat="1" ht="24" hidden="1" customHeight="1" thickBot="1" x14ac:dyDescent="0.3">
      <c r="A469" s="13"/>
      <c r="B469" s="57" t="s">
        <v>39</v>
      </c>
      <c r="C469" s="58"/>
      <c r="D469" s="58" t="s">
        <v>269</v>
      </c>
      <c r="E469" s="74" t="s">
        <v>14</v>
      </c>
      <c r="F469" s="148"/>
      <c r="G469" s="88">
        <v>0</v>
      </c>
      <c r="H469" s="162">
        <v>0</v>
      </c>
      <c r="I469" s="179"/>
      <c r="J469" s="192" t="e">
        <v>#DIV/0!</v>
      </c>
      <c r="K469" s="323">
        <v>0</v>
      </c>
      <c r="L469" s="323">
        <v>0</v>
      </c>
    </row>
    <row r="470" spans="1:13" s="406" customFormat="1" ht="44.25" customHeight="1" thickBot="1" x14ac:dyDescent="0.3">
      <c r="A470" s="78">
        <v>10</v>
      </c>
      <c r="B470" s="90"/>
      <c r="C470" s="91"/>
      <c r="D470" s="91"/>
      <c r="E470" s="92"/>
      <c r="F470" s="102" t="s">
        <v>245</v>
      </c>
      <c r="G470" s="93">
        <v>151164489.62</v>
      </c>
      <c r="H470" s="96">
        <v>155939921.94</v>
      </c>
      <c r="I470" s="183">
        <v>94774141.709999993</v>
      </c>
      <c r="J470" s="196">
        <v>0.60776060761698747</v>
      </c>
      <c r="K470" s="323"/>
      <c r="L470" s="323"/>
      <c r="M470" s="467"/>
    </row>
    <row r="471" spans="1:13" s="414" customFormat="1" ht="37.5" customHeight="1" x14ac:dyDescent="0.25">
      <c r="A471" s="26"/>
      <c r="B471" s="121"/>
      <c r="C471" s="122"/>
      <c r="D471" s="122"/>
      <c r="E471" s="123"/>
      <c r="F471" s="313" t="s">
        <v>246</v>
      </c>
      <c r="G471" s="276">
        <v>3200000</v>
      </c>
      <c r="H471" s="277">
        <v>3822261.32</v>
      </c>
      <c r="I471" s="278">
        <v>1352331</v>
      </c>
      <c r="J471" s="279">
        <v>0.35380390998488825</v>
      </c>
      <c r="K471" s="323"/>
      <c r="L471" s="323"/>
      <c r="M471" s="468"/>
    </row>
    <row r="472" spans="1:13" s="324" customFormat="1" ht="19.5" hidden="1" customHeight="1" x14ac:dyDescent="0.25">
      <c r="A472" s="12"/>
      <c r="B472" s="83"/>
      <c r="C472" s="76"/>
      <c r="D472" s="76"/>
      <c r="E472" s="87"/>
      <c r="F472" s="103" t="s">
        <v>130</v>
      </c>
      <c r="G472" s="89">
        <v>3200000</v>
      </c>
      <c r="H472" s="108">
        <v>3822261.32</v>
      </c>
      <c r="I472" s="170">
        <v>1352331</v>
      </c>
      <c r="J472" s="198">
        <v>0.35380390998488825</v>
      </c>
      <c r="K472" s="323"/>
      <c r="L472" s="323"/>
    </row>
    <row r="473" spans="1:13" s="316" customFormat="1" ht="14.25" hidden="1" customHeight="1" x14ac:dyDescent="0.25">
      <c r="A473" s="13"/>
      <c r="B473" s="139" t="s">
        <v>18</v>
      </c>
      <c r="C473" s="151"/>
      <c r="D473" s="151" t="s">
        <v>392</v>
      </c>
      <c r="E473" s="152" t="s">
        <v>14</v>
      </c>
      <c r="F473" s="149"/>
      <c r="G473" s="62">
        <v>3200000</v>
      </c>
      <c r="H473" s="156">
        <v>3822261.32</v>
      </c>
      <c r="I473" s="167">
        <v>1352331</v>
      </c>
      <c r="J473" s="194">
        <v>0.35380390998488825</v>
      </c>
      <c r="K473" s="323">
        <v>622261.31999999983</v>
      </c>
      <c r="L473" s="323">
        <v>3200000</v>
      </c>
    </row>
    <row r="474" spans="1:13" s="414" customFormat="1" ht="37.5" customHeight="1" thickBot="1" x14ac:dyDescent="0.3">
      <c r="A474" s="314"/>
      <c r="B474" s="55"/>
      <c r="C474" s="50"/>
      <c r="D474" s="50"/>
      <c r="E474" s="73"/>
      <c r="F474" s="280" t="s">
        <v>131</v>
      </c>
      <c r="G474" s="281">
        <v>147964489.62</v>
      </c>
      <c r="H474" s="282">
        <v>152117660.62</v>
      </c>
      <c r="I474" s="283">
        <v>93421810.709999993</v>
      </c>
      <c r="J474" s="284">
        <v>0.61414177899681133</v>
      </c>
      <c r="K474" s="323"/>
      <c r="L474" s="323"/>
      <c r="M474" s="468"/>
    </row>
    <row r="475" spans="1:13" s="324" customFormat="1" ht="20.25" hidden="1" customHeight="1" x14ac:dyDescent="0.25">
      <c r="A475" s="12"/>
      <c r="B475" s="83"/>
      <c r="C475" s="76"/>
      <c r="D475" s="76"/>
      <c r="E475" s="87"/>
      <c r="F475" s="103" t="s">
        <v>132</v>
      </c>
      <c r="G475" s="89">
        <v>147964489.62</v>
      </c>
      <c r="H475" s="108">
        <v>152117660.62</v>
      </c>
      <c r="I475" s="170">
        <v>93421810.709999993</v>
      </c>
      <c r="J475" s="198">
        <v>0.61414177899681133</v>
      </c>
      <c r="K475" s="323"/>
      <c r="L475" s="323"/>
    </row>
    <row r="476" spans="1:13" s="316" customFormat="1" ht="17.25" hidden="1" customHeight="1" thickBot="1" x14ac:dyDescent="0.3">
      <c r="A476" s="13"/>
      <c r="B476" s="3" t="s">
        <v>18</v>
      </c>
      <c r="C476" s="42"/>
      <c r="D476" s="42" t="s">
        <v>393</v>
      </c>
      <c r="E476" s="81" t="s">
        <v>14</v>
      </c>
      <c r="F476" s="184"/>
      <c r="G476" s="185">
        <v>147964489.62</v>
      </c>
      <c r="H476" s="200">
        <v>152117660.62</v>
      </c>
      <c r="I476" s="186">
        <v>93421810.709999993</v>
      </c>
      <c r="J476" s="201">
        <v>0.61414177899681133</v>
      </c>
      <c r="K476" s="323">
        <v>0</v>
      </c>
      <c r="L476" s="323">
        <v>152117660.62</v>
      </c>
    </row>
    <row r="477" spans="1:13" s="331" customFormat="1" ht="45.75" customHeight="1" thickBot="1" x14ac:dyDescent="0.3">
      <c r="A477" s="77">
        <v>11</v>
      </c>
      <c r="B477" s="32"/>
      <c r="C477" s="33"/>
      <c r="D477" s="33"/>
      <c r="E477" s="79"/>
      <c r="F477" s="364" t="s">
        <v>233</v>
      </c>
      <c r="G477" s="365">
        <v>136148259</v>
      </c>
      <c r="H477" s="366">
        <v>137242691.31999999</v>
      </c>
      <c r="I477" s="367">
        <v>87731146.429999992</v>
      </c>
      <c r="J477" s="368">
        <v>0.63924093579193153</v>
      </c>
      <c r="K477" s="323"/>
      <c r="L477" s="323"/>
      <c r="M477" s="469"/>
    </row>
    <row r="478" spans="1:13" s="320" customFormat="1" ht="36.75" customHeight="1" x14ac:dyDescent="0.25">
      <c r="A478" s="11"/>
      <c r="B478" s="310"/>
      <c r="C478" s="311"/>
      <c r="D478" s="311"/>
      <c r="E478" s="457"/>
      <c r="F478" s="347" t="s">
        <v>184</v>
      </c>
      <c r="G478" s="422">
        <v>17620678.199999999</v>
      </c>
      <c r="H478" s="443">
        <v>18098864.129999999</v>
      </c>
      <c r="I478" s="348">
        <v>12750458.41</v>
      </c>
      <c r="J478" s="349">
        <v>0.70448942643120449</v>
      </c>
      <c r="K478" s="323"/>
      <c r="L478" s="323"/>
      <c r="M478" s="463"/>
    </row>
    <row r="479" spans="1:13" s="324" customFormat="1" ht="30" hidden="1" x14ac:dyDescent="0.25">
      <c r="A479" s="12"/>
      <c r="B479" s="83"/>
      <c r="C479" s="76"/>
      <c r="D479" s="76"/>
      <c r="E479" s="100"/>
      <c r="F479" s="109" t="s">
        <v>38</v>
      </c>
      <c r="G479" s="396">
        <v>14338476.93</v>
      </c>
      <c r="H479" s="250">
        <v>14802045.859999999</v>
      </c>
      <c r="I479" s="170">
        <v>10455466.75</v>
      </c>
      <c r="J479" s="198">
        <v>0.70635281425887975</v>
      </c>
      <c r="K479" s="323"/>
      <c r="L479" s="323"/>
    </row>
    <row r="480" spans="1:13" s="316" customFormat="1" ht="16.5" hidden="1" customHeight="1" x14ac:dyDescent="0.25">
      <c r="A480" s="13"/>
      <c r="B480" s="387" t="s">
        <v>134</v>
      </c>
      <c r="C480" s="385"/>
      <c r="D480" s="385" t="s">
        <v>394</v>
      </c>
      <c r="E480" s="434" t="s">
        <v>12</v>
      </c>
      <c r="F480" s="113"/>
      <c r="G480" s="231">
        <v>14338476.93</v>
      </c>
      <c r="H480" s="226">
        <v>14802045.859999999</v>
      </c>
      <c r="I480" s="167">
        <v>10455466.75</v>
      </c>
      <c r="J480" s="194">
        <v>0.70635281425887975</v>
      </c>
      <c r="K480" s="323">
        <v>281864.36999999918</v>
      </c>
      <c r="L480" s="323">
        <v>14520181.49</v>
      </c>
    </row>
    <row r="481" spans="1:13" s="332" customFormat="1" ht="31.5" hidden="1" customHeight="1" x14ac:dyDescent="0.25">
      <c r="A481" s="13"/>
      <c r="B481" s="255"/>
      <c r="C481" s="252"/>
      <c r="D481" s="252"/>
      <c r="E481" s="436"/>
      <c r="F481" s="458" t="s">
        <v>426</v>
      </c>
      <c r="G481" s="441"/>
      <c r="H481" s="447">
        <v>14617</v>
      </c>
      <c r="I481" s="253">
        <v>14617</v>
      </c>
      <c r="J481" s="256">
        <v>1</v>
      </c>
      <c r="K481" s="323"/>
      <c r="L481" s="323"/>
    </row>
    <row r="482" spans="1:13" s="316" customFormat="1" ht="16.5" hidden="1" customHeight="1" x14ac:dyDescent="0.25">
      <c r="A482" s="13"/>
      <c r="B482" s="225" t="s">
        <v>134</v>
      </c>
      <c r="C482" s="151"/>
      <c r="D482" s="151" t="s">
        <v>504</v>
      </c>
      <c r="E482" s="361" t="s">
        <v>128</v>
      </c>
      <c r="F482" s="113"/>
      <c r="G482" s="231"/>
      <c r="H482" s="226">
        <v>14617</v>
      </c>
      <c r="I482" s="167">
        <v>14617</v>
      </c>
      <c r="J482" s="194">
        <v>1</v>
      </c>
      <c r="K482" s="323">
        <v>0</v>
      </c>
      <c r="L482" s="323">
        <v>14617</v>
      </c>
    </row>
    <row r="483" spans="1:13" s="324" customFormat="1" hidden="1" x14ac:dyDescent="0.25">
      <c r="A483" s="12"/>
      <c r="B483" s="85"/>
      <c r="C483" s="86"/>
      <c r="D483" s="86"/>
      <c r="E483" s="100"/>
      <c r="F483" s="109" t="s">
        <v>135</v>
      </c>
      <c r="G483" s="396">
        <v>3282201.27</v>
      </c>
      <c r="H483" s="250">
        <v>3282201.27</v>
      </c>
      <c r="I483" s="170">
        <v>2280374.66</v>
      </c>
      <c r="J483" s="198">
        <v>0.69476990361410718</v>
      </c>
      <c r="K483" s="323"/>
      <c r="L483" s="323"/>
    </row>
    <row r="484" spans="1:13" s="316" customFormat="1" ht="15.75" hidden="1" customHeight="1" x14ac:dyDescent="0.25">
      <c r="A484" s="13"/>
      <c r="B484" s="6" t="s">
        <v>134</v>
      </c>
      <c r="C484" s="4"/>
      <c r="D484" s="4" t="s">
        <v>395</v>
      </c>
      <c r="E484" s="24" t="s">
        <v>25</v>
      </c>
      <c r="F484" s="149"/>
      <c r="G484" s="231">
        <v>3282201.27</v>
      </c>
      <c r="H484" s="226">
        <v>3282201.27</v>
      </c>
      <c r="I484" s="167">
        <v>2280374.66</v>
      </c>
      <c r="J484" s="194">
        <v>0.69476990361410718</v>
      </c>
      <c r="K484" s="323">
        <v>0</v>
      </c>
      <c r="L484" s="323">
        <v>3282201.27</v>
      </c>
    </row>
    <row r="485" spans="1:13" s="320" customFormat="1" ht="36.75" customHeight="1" x14ac:dyDescent="0.25">
      <c r="A485" s="11"/>
      <c r="B485" s="310"/>
      <c r="C485" s="311"/>
      <c r="D485" s="311"/>
      <c r="E485" s="457"/>
      <c r="F485" s="293" t="s">
        <v>185</v>
      </c>
      <c r="G485" s="422">
        <v>300000</v>
      </c>
      <c r="H485" s="424">
        <v>300000</v>
      </c>
      <c r="I485" s="295">
        <v>267722</v>
      </c>
      <c r="J485" s="296">
        <v>0.89240666666666668</v>
      </c>
      <c r="K485" s="323"/>
      <c r="L485" s="323"/>
      <c r="M485" s="463"/>
    </row>
    <row r="486" spans="1:13" s="324" customFormat="1" ht="30" hidden="1" x14ac:dyDescent="0.25">
      <c r="A486" s="12"/>
      <c r="B486" s="83"/>
      <c r="C486" s="76"/>
      <c r="D486" s="76"/>
      <c r="E486" s="100"/>
      <c r="F486" s="109" t="s">
        <v>107</v>
      </c>
      <c r="G486" s="396">
        <v>200000</v>
      </c>
      <c r="H486" s="250">
        <v>200000</v>
      </c>
      <c r="I486" s="170">
        <v>167722</v>
      </c>
      <c r="J486" s="198">
        <v>0.83860999999999997</v>
      </c>
      <c r="K486" s="323"/>
      <c r="L486" s="323"/>
    </row>
    <row r="487" spans="1:13" s="316" customFormat="1" ht="18" hidden="1" customHeight="1" x14ac:dyDescent="0.25">
      <c r="A487" s="13"/>
      <c r="B487" s="6" t="s">
        <v>134</v>
      </c>
      <c r="C487" s="4"/>
      <c r="D487" s="4" t="s">
        <v>396</v>
      </c>
      <c r="E487" s="24" t="s">
        <v>14</v>
      </c>
      <c r="F487" s="113"/>
      <c r="G487" s="231">
        <v>200000</v>
      </c>
      <c r="H487" s="226">
        <v>200000</v>
      </c>
      <c r="I487" s="167">
        <v>167722</v>
      </c>
      <c r="J487" s="194">
        <v>0.83860999999999997</v>
      </c>
      <c r="K487" s="323">
        <v>0</v>
      </c>
      <c r="L487" s="323">
        <v>200000</v>
      </c>
    </row>
    <row r="488" spans="1:13" s="324" customFormat="1" ht="30" hidden="1" x14ac:dyDescent="0.25">
      <c r="A488" s="12"/>
      <c r="B488" s="83"/>
      <c r="C488" s="76"/>
      <c r="D488" s="76"/>
      <c r="E488" s="100"/>
      <c r="F488" s="109" t="s">
        <v>136</v>
      </c>
      <c r="G488" s="396">
        <v>100000</v>
      </c>
      <c r="H488" s="250">
        <v>100000</v>
      </c>
      <c r="I488" s="170">
        <v>100000</v>
      </c>
      <c r="J488" s="198">
        <v>1</v>
      </c>
      <c r="K488" s="323"/>
      <c r="L488" s="323"/>
    </row>
    <row r="489" spans="1:13" s="316" customFormat="1" ht="16.5" hidden="1" customHeight="1" x14ac:dyDescent="0.25">
      <c r="A489" s="13"/>
      <c r="B489" s="6" t="s">
        <v>134</v>
      </c>
      <c r="C489" s="4"/>
      <c r="D489" s="4" t="s">
        <v>397</v>
      </c>
      <c r="E489" s="24" t="s">
        <v>137</v>
      </c>
      <c r="F489" s="113"/>
      <c r="G489" s="231">
        <v>100000</v>
      </c>
      <c r="H489" s="226">
        <v>100000</v>
      </c>
      <c r="I489" s="167">
        <v>100000</v>
      </c>
      <c r="J489" s="194">
        <v>1</v>
      </c>
      <c r="K489" s="323">
        <v>0</v>
      </c>
      <c r="L489" s="323">
        <v>100000</v>
      </c>
    </row>
    <row r="490" spans="1:13" s="320" customFormat="1" ht="39.75" customHeight="1" x14ac:dyDescent="0.25">
      <c r="A490" s="11"/>
      <c r="B490" s="310"/>
      <c r="C490" s="311"/>
      <c r="D490" s="311"/>
      <c r="E490" s="457"/>
      <c r="F490" s="293" t="s">
        <v>168</v>
      </c>
      <c r="G490" s="422">
        <v>117331800</v>
      </c>
      <c r="H490" s="424">
        <v>117331800</v>
      </c>
      <c r="I490" s="295">
        <v>73768615.829999998</v>
      </c>
      <c r="J490" s="296">
        <v>0.62871801020695151</v>
      </c>
      <c r="K490" s="323"/>
      <c r="L490" s="323"/>
      <c r="M490" s="463"/>
    </row>
    <row r="491" spans="1:13" s="324" customFormat="1" ht="30" hidden="1" customHeight="1" x14ac:dyDescent="0.25">
      <c r="A491" s="12"/>
      <c r="B491" s="83"/>
      <c r="C491" s="76"/>
      <c r="D491" s="76"/>
      <c r="E491" s="100"/>
      <c r="F491" s="109" t="s">
        <v>206</v>
      </c>
      <c r="G491" s="396">
        <v>931200</v>
      </c>
      <c r="H491" s="250">
        <v>931200</v>
      </c>
      <c r="I491" s="170">
        <v>662141.44999999995</v>
      </c>
      <c r="J491" s="198">
        <v>0.71106255369415805</v>
      </c>
      <c r="K491" s="323"/>
      <c r="L491" s="323"/>
    </row>
    <row r="492" spans="1:13" s="316" customFormat="1" ht="20.25" hidden="1" customHeight="1" x14ac:dyDescent="0.25">
      <c r="A492" s="13"/>
      <c r="B492" s="6" t="s">
        <v>134</v>
      </c>
      <c r="C492" s="4"/>
      <c r="D492" s="4" t="s">
        <v>398</v>
      </c>
      <c r="E492" s="24" t="s">
        <v>49</v>
      </c>
      <c r="F492" s="149"/>
      <c r="G492" s="231">
        <v>931200</v>
      </c>
      <c r="H492" s="226">
        <v>931200</v>
      </c>
      <c r="I492" s="167">
        <v>662141.44999999995</v>
      </c>
      <c r="J492" s="194">
        <v>0.71106255369415805</v>
      </c>
      <c r="K492" s="323">
        <v>0</v>
      </c>
      <c r="L492" s="323">
        <v>931200</v>
      </c>
    </row>
    <row r="493" spans="1:13" s="324" customFormat="1" ht="28.5" hidden="1" customHeight="1" x14ac:dyDescent="0.25">
      <c r="A493" s="12"/>
      <c r="B493" s="83"/>
      <c r="C493" s="76"/>
      <c r="D493" s="76"/>
      <c r="E493" s="100"/>
      <c r="F493" s="109" t="s">
        <v>234</v>
      </c>
      <c r="G493" s="396">
        <v>16849590</v>
      </c>
      <c r="H493" s="250">
        <v>16849590</v>
      </c>
      <c r="I493" s="170">
        <v>11354636.789999999</v>
      </c>
      <c r="J493" s="198">
        <v>0.67388208199724731</v>
      </c>
      <c r="K493" s="323"/>
      <c r="L493" s="323"/>
    </row>
    <row r="494" spans="1:13" s="316" customFormat="1" ht="12.75" hidden="1" customHeight="1" x14ac:dyDescent="0.25">
      <c r="A494" s="13"/>
      <c r="B494" s="6" t="s">
        <v>134</v>
      </c>
      <c r="C494" s="4"/>
      <c r="D494" s="4" t="s">
        <v>399</v>
      </c>
      <c r="E494" s="24" t="s">
        <v>12</v>
      </c>
      <c r="F494" s="149"/>
      <c r="G494" s="231">
        <v>16849590</v>
      </c>
      <c r="H494" s="226">
        <v>16849590</v>
      </c>
      <c r="I494" s="167">
        <v>11354636.789999999</v>
      </c>
      <c r="J494" s="194">
        <v>0.67388208199724731</v>
      </c>
      <c r="K494" s="323">
        <v>0</v>
      </c>
      <c r="L494" s="323">
        <v>16849590</v>
      </c>
    </row>
    <row r="495" spans="1:13" s="316" customFormat="1" ht="30" hidden="1" customHeight="1" x14ac:dyDescent="0.25">
      <c r="A495" s="13"/>
      <c r="B495" s="83"/>
      <c r="C495" s="76"/>
      <c r="D495" s="76"/>
      <c r="E495" s="100"/>
      <c r="F495" s="109" t="s">
        <v>235</v>
      </c>
      <c r="G495" s="396">
        <v>670000</v>
      </c>
      <c r="H495" s="250">
        <v>670000</v>
      </c>
      <c r="I495" s="170">
        <v>338760</v>
      </c>
      <c r="J495" s="198">
        <v>0.50561194029850742</v>
      </c>
      <c r="K495" s="323"/>
      <c r="L495" s="323"/>
    </row>
    <row r="496" spans="1:13" s="316" customFormat="1" ht="18.75" hidden="1" customHeight="1" x14ac:dyDescent="0.25">
      <c r="A496" s="13"/>
      <c r="B496" s="6" t="s">
        <v>134</v>
      </c>
      <c r="C496" s="4"/>
      <c r="D496" s="4" t="s">
        <v>400</v>
      </c>
      <c r="E496" s="24" t="s">
        <v>14</v>
      </c>
      <c r="F496" s="149"/>
      <c r="G496" s="231">
        <v>670000</v>
      </c>
      <c r="H496" s="226">
        <v>670000</v>
      </c>
      <c r="I496" s="167">
        <v>338760</v>
      </c>
      <c r="J496" s="194">
        <v>0.50561194029850742</v>
      </c>
      <c r="K496" s="323">
        <v>0</v>
      </c>
      <c r="L496" s="323">
        <v>670000</v>
      </c>
    </row>
    <row r="497" spans="1:13" s="316" customFormat="1" ht="60" hidden="1" customHeight="1" x14ac:dyDescent="0.25">
      <c r="A497" s="13"/>
      <c r="B497" s="83"/>
      <c r="C497" s="76"/>
      <c r="D497" s="76"/>
      <c r="E497" s="100"/>
      <c r="F497" s="109" t="s">
        <v>236</v>
      </c>
      <c r="G497" s="396">
        <v>98881010</v>
      </c>
      <c r="H497" s="250">
        <v>98881010</v>
      </c>
      <c r="I497" s="170">
        <v>61413077.590000004</v>
      </c>
      <c r="J497" s="198">
        <v>0.6210806057705115</v>
      </c>
      <c r="K497" s="323"/>
      <c r="L497" s="323"/>
    </row>
    <row r="498" spans="1:13" s="316" customFormat="1" ht="17.25" hidden="1" customHeight="1" x14ac:dyDescent="0.25">
      <c r="A498" s="13"/>
      <c r="B498" s="6" t="s">
        <v>134</v>
      </c>
      <c r="C498" s="4"/>
      <c r="D498" s="4" t="s">
        <v>401</v>
      </c>
      <c r="E498" s="24" t="s">
        <v>49</v>
      </c>
      <c r="F498" s="149"/>
      <c r="G498" s="231">
        <v>98881010</v>
      </c>
      <c r="H498" s="226">
        <v>98881010</v>
      </c>
      <c r="I498" s="167">
        <v>61413077.590000004</v>
      </c>
      <c r="J498" s="194">
        <v>0.6210806057705115</v>
      </c>
      <c r="K498" s="323">
        <v>0</v>
      </c>
      <c r="L498" s="323">
        <v>98881010</v>
      </c>
    </row>
    <row r="499" spans="1:13" s="320" customFormat="1" ht="39" customHeight="1" thickBot="1" x14ac:dyDescent="0.3">
      <c r="A499" s="11"/>
      <c r="B499" s="310"/>
      <c r="C499" s="311"/>
      <c r="D499" s="311"/>
      <c r="E499" s="457"/>
      <c r="F499" s="293" t="s">
        <v>186</v>
      </c>
      <c r="G499" s="422">
        <v>225000</v>
      </c>
      <c r="H499" s="424">
        <v>225000</v>
      </c>
      <c r="I499" s="295">
        <v>185000</v>
      </c>
      <c r="J499" s="296">
        <v>0.82222222222222219</v>
      </c>
      <c r="K499" s="323"/>
      <c r="L499" s="323"/>
      <c r="M499" s="463"/>
    </row>
    <row r="500" spans="1:13" s="324" customFormat="1" ht="35.25" hidden="1" customHeight="1" x14ac:dyDescent="0.25">
      <c r="A500" s="12"/>
      <c r="B500" s="83"/>
      <c r="C500" s="76"/>
      <c r="D500" s="76"/>
      <c r="E500" s="100"/>
      <c r="F500" s="109" t="s">
        <v>139</v>
      </c>
      <c r="G500" s="396">
        <v>225000</v>
      </c>
      <c r="H500" s="250">
        <v>225000</v>
      </c>
      <c r="I500" s="170">
        <v>185000</v>
      </c>
      <c r="J500" s="198">
        <v>0.82222222222222219</v>
      </c>
      <c r="K500" s="323"/>
      <c r="L500" s="323"/>
    </row>
    <row r="501" spans="1:13" s="316" customFormat="1" ht="21.75" hidden="1" customHeight="1" thickBot="1" x14ac:dyDescent="0.3">
      <c r="A501" s="13"/>
      <c r="B501" s="6" t="s">
        <v>134</v>
      </c>
      <c r="C501" s="4"/>
      <c r="D501" s="4" t="s">
        <v>402</v>
      </c>
      <c r="E501" s="24" t="s">
        <v>29</v>
      </c>
      <c r="F501" s="149"/>
      <c r="G501" s="231">
        <v>225000</v>
      </c>
      <c r="H501" s="226">
        <v>225000</v>
      </c>
      <c r="I501" s="167">
        <v>185000</v>
      </c>
      <c r="J501" s="194">
        <v>0.82222222222222219</v>
      </c>
      <c r="K501" s="323">
        <v>0</v>
      </c>
      <c r="L501" s="323">
        <v>225000</v>
      </c>
    </row>
    <row r="502" spans="1:13" s="320" customFormat="1" ht="36" customHeight="1" thickBot="1" x14ac:dyDescent="0.3">
      <c r="A502" s="11"/>
      <c r="B502" s="271"/>
      <c r="C502" s="272"/>
      <c r="D502" s="272"/>
      <c r="E502" s="358"/>
      <c r="F502" s="420" t="s">
        <v>133</v>
      </c>
      <c r="G502" s="422">
        <v>670780.80000000005</v>
      </c>
      <c r="H502" s="425">
        <v>1287027.19</v>
      </c>
      <c r="I502" s="351">
        <v>759350.19000000006</v>
      </c>
      <c r="J502" s="352">
        <v>0.59000322285343487</v>
      </c>
      <c r="K502" s="323"/>
      <c r="L502" s="323"/>
      <c r="M502" s="463"/>
    </row>
    <row r="503" spans="1:13" s="324" customFormat="1" ht="31.5" hidden="1" customHeight="1" x14ac:dyDescent="0.25">
      <c r="A503" s="12"/>
      <c r="B503" s="34"/>
      <c r="C503" s="35"/>
      <c r="D503" s="35"/>
      <c r="E503" s="80"/>
      <c r="F503" s="103" t="s">
        <v>182</v>
      </c>
      <c r="G503" s="60">
        <v>620780.80000000005</v>
      </c>
      <c r="H503" s="154">
        <v>1237027.19</v>
      </c>
      <c r="I503" s="175">
        <v>713467.19000000006</v>
      </c>
      <c r="J503" s="193">
        <v>0.57675950518112706</v>
      </c>
      <c r="K503" s="323"/>
      <c r="L503" s="323"/>
    </row>
    <row r="504" spans="1:13" s="324" customFormat="1" ht="15.75" hidden="1" thickBot="1" x14ac:dyDescent="0.3">
      <c r="A504" s="12"/>
      <c r="B504" s="6" t="s">
        <v>134</v>
      </c>
      <c r="C504" s="4"/>
      <c r="D504" s="4" t="s">
        <v>403</v>
      </c>
      <c r="E504" s="71" t="s">
        <v>14</v>
      </c>
      <c r="F504" s="147"/>
      <c r="G504" s="62">
        <v>502500</v>
      </c>
      <c r="H504" s="156">
        <v>832500</v>
      </c>
      <c r="I504" s="167">
        <v>330556.40000000002</v>
      </c>
      <c r="J504" s="194">
        <v>0.39706474474474479</v>
      </c>
      <c r="K504" s="323">
        <v>0</v>
      </c>
      <c r="L504" s="323">
        <v>832500</v>
      </c>
    </row>
    <row r="505" spans="1:13" s="324" customFormat="1" ht="15.75" hidden="1" thickBot="1" x14ac:dyDescent="0.3">
      <c r="A505" s="12"/>
      <c r="B505" s="387" t="s">
        <v>134</v>
      </c>
      <c r="C505" s="385"/>
      <c r="D505" s="385" t="s">
        <v>404</v>
      </c>
      <c r="E505" s="386" t="s">
        <v>14</v>
      </c>
      <c r="F505" s="113"/>
      <c r="G505" s="62">
        <v>58280.800000000003</v>
      </c>
      <c r="H505" s="156"/>
      <c r="I505" s="167"/>
      <c r="J505" s="194" t="e">
        <v>#DIV/0!</v>
      </c>
      <c r="K505" s="323">
        <v>0</v>
      </c>
      <c r="L505" s="323"/>
    </row>
    <row r="506" spans="1:13" s="324" customFormat="1" ht="15.75" hidden="1" thickBot="1" x14ac:dyDescent="0.3">
      <c r="A506" s="12"/>
      <c r="B506" s="387" t="s">
        <v>72</v>
      </c>
      <c r="C506" s="385"/>
      <c r="D506" s="385" t="s">
        <v>404</v>
      </c>
      <c r="E506" s="386" t="s">
        <v>25</v>
      </c>
      <c r="F506" s="113"/>
      <c r="G506" s="62"/>
      <c r="H506" s="156">
        <v>82263.710000000006</v>
      </c>
      <c r="I506" s="167">
        <v>82263.710000000006</v>
      </c>
      <c r="J506" s="194">
        <v>1</v>
      </c>
      <c r="K506" s="323">
        <v>-3344.1399999999994</v>
      </c>
      <c r="L506" s="323">
        <v>85607.85</v>
      </c>
    </row>
    <row r="507" spans="1:13" s="324" customFormat="1" ht="15.75" hidden="1" thickBot="1" x14ac:dyDescent="0.3">
      <c r="A507" s="12"/>
      <c r="B507" s="387" t="s">
        <v>18</v>
      </c>
      <c r="C507" s="385"/>
      <c r="D507" s="385" t="s">
        <v>404</v>
      </c>
      <c r="E507" s="386" t="s">
        <v>25</v>
      </c>
      <c r="F507" s="113"/>
      <c r="G507" s="62"/>
      <c r="H507" s="156">
        <v>262263.48</v>
      </c>
      <c r="I507" s="167">
        <v>255647.08</v>
      </c>
      <c r="J507" s="194">
        <v>0.97477193545971408</v>
      </c>
      <c r="K507" s="323">
        <v>0</v>
      </c>
      <c r="L507" s="323">
        <v>262263.48</v>
      </c>
    </row>
    <row r="508" spans="1:13" s="324" customFormat="1" ht="15.75" hidden="1" thickBot="1" x14ac:dyDescent="0.3">
      <c r="A508" s="12"/>
      <c r="B508" s="6" t="s">
        <v>134</v>
      </c>
      <c r="C508" s="4"/>
      <c r="D508" s="4" t="s">
        <v>405</v>
      </c>
      <c r="E508" s="71" t="s">
        <v>232</v>
      </c>
      <c r="F508" s="113"/>
      <c r="G508" s="62">
        <v>60000</v>
      </c>
      <c r="H508" s="156">
        <v>60000</v>
      </c>
      <c r="I508" s="167">
        <v>45000</v>
      </c>
      <c r="J508" s="194">
        <v>0.75</v>
      </c>
      <c r="K508" s="323">
        <v>0</v>
      </c>
      <c r="L508" s="323">
        <v>60000</v>
      </c>
    </row>
    <row r="509" spans="1:13" s="324" customFormat="1" ht="34.5" hidden="1" customHeight="1" x14ac:dyDescent="0.25">
      <c r="A509" s="12"/>
      <c r="B509" s="34"/>
      <c r="C509" s="35"/>
      <c r="D509" s="35"/>
      <c r="E509" s="80"/>
      <c r="F509" s="103" t="s">
        <v>183</v>
      </c>
      <c r="G509" s="60">
        <v>50000</v>
      </c>
      <c r="H509" s="154">
        <v>50000</v>
      </c>
      <c r="I509" s="166">
        <v>45883</v>
      </c>
      <c r="J509" s="191">
        <v>0.91766000000000003</v>
      </c>
      <c r="K509" s="323"/>
      <c r="L509" s="323"/>
    </row>
    <row r="510" spans="1:13" s="324" customFormat="1" ht="15.75" hidden="1" thickBot="1" x14ac:dyDescent="0.3">
      <c r="A510" s="12"/>
      <c r="B510" s="378" t="s">
        <v>134</v>
      </c>
      <c r="C510" s="373"/>
      <c r="D510" s="373" t="s">
        <v>406</v>
      </c>
      <c r="E510" s="370" t="s">
        <v>14</v>
      </c>
      <c r="F510" s="150"/>
      <c r="G510" s="88">
        <v>50000</v>
      </c>
      <c r="H510" s="162">
        <v>50000</v>
      </c>
      <c r="I510" s="179">
        <v>45883</v>
      </c>
      <c r="J510" s="192">
        <v>0.91766000000000003</v>
      </c>
      <c r="K510" s="323">
        <v>0</v>
      </c>
      <c r="L510" s="323">
        <v>50000</v>
      </c>
    </row>
    <row r="511" spans="1:13" s="331" customFormat="1" ht="42" customHeight="1" thickBot="1" x14ac:dyDescent="0.3">
      <c r="A511" s="78">
        <v>12</v>
      </c>
      <c r="B511" s="90"/>
      <c r="C511" s="91"/>
      <c r="D511" s="91"/>
      <c r="E511" s="92"/>
      <c r="F511" s="102" t="s">
        <v>237</v>
      </c>
      <c r="G511" s="93">
        <v>421676418.86000001</v>
      </c>
      <c r="H511" s="96">
        <v>456251286.5</v>
      </c>
      <c r="I511" s="183">
        <v>260376385.99000001</v>
      </c>
      <c r="J511" s="196">
        <v>0.57068636011396756</v>
      </c>
      <c r="K511" s="323"/>
      <c r="L511" s="323"/>
      <c r="M511" s="469"/>
    </row>
    <row r="512" spans="1:13" s="322" customFormat="1" ht="39" customHeight="1" x14ac:dyDescent="0.25">
      <c r="A512" s="26"/>
      <c r="B512" s="133"/>
      <c r="C512" s="134"/>
      <c r="D512" s="134"/>
      <c r="E512" s="135"/>
      <c r="F512" s="313" t="s">
        <v>195</v>
      </c>
      <c r="G512" s="276">
        <v>8368848.7000000002</v>
      </c>
      <c r="H512" s="277">
        <v>8368848.7000000002</v>
      </c>
      <c r="I512" s="278">
        <v>6098517.1600000001</v>
      </c>
      <c r="J512" s="279">
        <v>0.72871638365262836</v>
      </c>
      <c r="K512" s="323"/>
      <c r="L512" s="323"/>
      <c r="M512" s="461"/>
    </row>
    <row r="513" spans="1:13" s="324" customFormat="1" ht="30" hidden="1" x14ac:dyDescent="0.25">
      <c r="A513" s="12"/>
      <c r="B513" s="83"/>
      <c r="C513" s="76"/>
      <c r="D513" s="76"/>
      <c r="E513" s="84"/>
      <c r="F513" s="103" t="s">
        <v>38</v>
      </c>
      <c r="G513" s="89">
        <v>8368848.7000000002</v>
      </c>
      <c r="H513" s="108">
        <v>8368848.7000000002</v>
      </c>
      <c r="I513" s="170">
        <v>6098517.1600000001</v>
      </c>
      <c r="J513" s="198">
        <v>0.72871638365262836</v>
      </c>
      <c r="K513" s="323"/>
      <c r="L513" s="323"/>
    </row>
    <row r="514" spans="1:13" s="316" customFormat="1" ht="15.75" hidden="1" customHeight="1" x14ac:dyDescent="0.25">
      <c r="A514" s="13"/>
      <c r="B514" s="139" t="s">
        <v>140</v>
      </c>
      <c r="C514" s="151"/>
      <c r="D514" s="151" t="s">
        <v>407</v>
      </c>
      <c r="E514" s="152" t="s">
        <v>12</v>
      </c>
      <c r="F514" s="113"/>
      <c r="G514" s="62">
        <v>8368848.7000000002</v>
      </c>
      <c r="H514" s="156">
        <v>8368848.7000000002</v>
      </c>
      <c r="I514" s="167">
        <v>6098517.1600000001</v>
      </c>
      <c r="J514" s="194">
        <v>0.72871638365262836</v>
      </c>
      <c r="K514" s="323">
        <v>0</v>
      </c>
      <c r="L514" s="323">
        <v>8368848.7000000002</v>
      </c>
    </row>
    <row r="515" spans="1:13" s="322" customFormat="1" ht="40.5" customHeight="1" x14ac:dyDescent="0.25">
      <c r="A515" s="30"/>
      <c r="B515" s="55"/>
      <c r="C515" s="50"/>
      <c r="D515" s="50"/>
      <c r="E515" s="73"/>
      <c r="F515" s="280" t="s">
        <v>196</v>
      </c>
      <c r="G515" s="281">
        <v>99021919.199999988</v>
      </c>
      <c r="H515" s="282">
        <v>109326286.39</v>
      </c>
      <c r="I515" s="283">
        <v>69369514.280000016</v>
      </c>
      <c r="J515" s="284">
        <v>0.63451816183107079</v>
      </c>
      <c r="K515" s="323"/>
      <c r="L515" s="323"/>
      <c r="M515" s="461"/>
    </row>
    <row r="516" spans="1:13" s="324" customFormat="1" ht="17.25" hidden="1" customHeight="1" x14ac:dyDescent="0.25">
      <c r="A516" s="12"/>
      <c r="B516" s="83"/>
      <c r="C516" s="76"/>
      <c r="D516" s="76"/>
      <c r="E516" s="84"/>
      <c r="F516" s="103" t="s">
        <v>141</v>
      </c>
      <c r="G516" s="89">
        <v>95926467.129999995</v>
      </c>
      <c r="H516" s="108">
        <v>83208370.689999998</v>
      </c>
      <c r="I516" s="170">
        <v>53857929.840000004</v>
      </c>
      <c r="J516" s="198">
        <v>0.64726576657356261</v>
      </c>
      <c r="K516" s="323"/>
      <c r="L516" s="323"/>
    </row>
    <row r="517" spans="1:13" s="326" customFormat="1" ht="15" hidden="1" customHeight="1" x14ac:dyDescent="0.25">
      <c r="A517" s="13"/>
      <c r="B517" s="388" t="s">
        <v>140</v>
      </c>
      <c r="C517" s="374"/>
      <c r="D517" s="374" t="s">
        <v>408</v>
      </c>
      <c r="E517" s="371" t="s">
        <v>112</v>
      </c>
      <c r="F517" s="113"/>
      <c r="G517" s="62">
        <v>95926467.129999995</v>
      </c>
      <c r="H517" s="156">
        <v>83208370.689999998</v>
      </c>
      <c r="I517" s="167">
        <v>53857929.840000004</v>
      </c>
      <c r="J517" s="194">
        <v>0.64726576657356261</v>
      </c>
      <c r="K517" s="323">
        <v>-5496906.8400000036</v>
      </c>
      <c r="L517" s="323">
        <v>88705277.530000001</v>
      </c>
    </row>
    <row r="518" spans="1:13" s="324" customFormat="1" hidden="1" x14ac:dyDescent="0.25">
      <c r="A518" s="12"/>
      <c r="B518" s="83"/>
      <c r="C518" s="76"/>
      <c r="D518" s="76"/>
      <c r="E518" s="84"/>
      <c r="F518" s="103" t="s">
        <v>142</v>
      </c>
      <c r="G518" s="89">
        <v>1695000</v>
      </c>
      <c r="H518" s="108">
        <v>1695000</v>
      </c>
      <c r="I518" s="170">
        <v>946043.2</v>
      </c>
      <c r="J518" s="198">
        <v>0.55813758112094392</v>
      </c>
      <c r="K518" s="323"/>
      <c r="L518" s="323"/>
    </row>
    <row r="519" spans="1:13" s="316" customFormat="1" ht="12.75" hidden="1" customHeight="1" x14ac:dyDescent="0.25">
      <c r="A519" s="13"/>
      <c r="B519" s="6" t="s">
        <v>11</v>
      </c>
      <c r="C519" s="4"/>
      <c r="D519" s="4" t="s">
        <v>409</v>
      </c>
      <c r="E519" s="71" t="s">
        <v>14</v>
      </c>
      <c r="F519" s="113"/>
      <c r="G519" s="62">
        <v>400000</v>
      </c>
      <c r="H519" s="156">
        <v>400000</v>
      </c>
      <c r="I519" s="167">
        <v>239042</v>
      </c>
      <c r="J519" s="194">
        <v>0.59760500000000005</v>
      </c>
      <c r="K519" s="323">
        <v>0</v>
      </c>
      <c r="L519" s="323">
        <v>400000</v>
      </c>
    </row>
    <row r="520" spans="1:13" s="326" customFormat="1" ht="12.75" hidden="1" customHeight="1" x14ac:dyDescent="0.25">
      <c r="A520" s="13"/>
      <c r="B520" s="6" t="s">
        <v>140</v>
      </c>
      <c r="C520" s="4"/>
      <c r="D520" s="4" t="s">
        <v>409</v>
      </c>
      <c r="E520" s="71" t="s">
        <v>12</v>
      </c>
      <c r="F520" s="113"/>
      <c r="G520" s="62">
        <v>1295000</v>
      </c>
      <c r="H520" s="156">
        <v>1295000</v>
      </c>
      <c r="I520" s="167">
        <v>707001.2</v>
      </c>
      <c r="J520" s="194">
        <v>0.54594687258687258</v>
      </c>
      <c r="K520" s="323">
        <v>0</v>
      </c>
      <c r="L520" s="323">
        <v>1295000</v>
      </c>
    </row>
    <row r="521" spans="1:13" s="324" customFormat="1" ht="30" hidden="1" customHeight="1" x14ac:dyDescent="0.25">
      <c r="A521" s="12"/>
      <c r="B521" s="83"/>
      <c r="C521" s="76"/>
      <c r="D521" s="76"/>
      <c r="E521" s="84"/>
      <c r="F521" s="103" t="s">
        <v>143</v>
      </c>
      <c r="G521" s="89">
        <v>1400452.07</v>
      </c>
      <c r="H521" s="108">
        <v>1400452.07</v>
      </c>
      <c r="I521" s="170">
        <v>880333.09</v>
      </c>
      <c r="J521" s="198">
        <v>0.62860636851356144</v>
      </c>
      <c r="K521" s="323"/>
      <c r="L521" s="323"/>
    </row>
    <row r="522" spans="1:13" s="316" customFormat="1" ht="14.25" hidden="1" customHeight="1" x14ac:dyDescent="0.25">
      <c r="A522" s="13"/>
      <c r="B522" s="387" t="s">
        <v>140</v>
      </c>
      <c r="C522" s="385"/>
      <c r="D522" s="385" t="s">
        <v>410</v>
      </c>
      <c r="E522" s="386" t="s">
        <v>112</v>
      </c>
      <c r="F522" s="113"/>
      <c r="G522" s="62">
        <v>1400452.07</v>
      </c>
      <c r="H522" s="156">
        <v>1400452.07</v>
      </c>
      <c r="I522" s="167">
        <v>880333.09</v>
      </c>
      <c r="J522" s="194">
        <v>0.62860636851356144</v>
      </c>
      <c r="K522" s="323">
        <v>0</v>
      </c>
      <c r="L522" s="323">
        <v>1400452.07</v>
      </c>
    </row>
    <row r="523" spans="1:13" s="316" customFormat="1" ht="30" hidden="1" customHeight="1" x14ac:dyDescent="0.25">
      <c r="A523" s="13"/>
      <c r="B523" s="83"/>
      <c r="C523" s="76"/>
      <c r="D523" s="76"/>
      <c r="E523" s="84"/>
      <c r="F523" s="103" t="s">
        <v>496</v>
      </c>
      <c r="G523" s="89">
        <v>1400452.07</v>
      </c>
      <c r="H523" s="108">
        <v>0</v>
      </c>
      <c r="I523" s="170">
        <v>0</v>
      </c>
      <c r="J523" s="198" t="e">
        <v>#DIV/0!</v>
      </c>
      <c r="K523" s="323"/>
      <c r="L523" s="323"/>
    </row>
    <row r="524" spans="1:13" s="316" customFormat="1" ht="14.25" hidden="1" customHeight="1" x14ac:dyDescent="0.25">
      <c r="A524" s="13"/>
      <c r="B524" s="387" t="s">
        <v>140</v>
      </c>
      <c r="C524" s="385"/>
      <c r="D524" s="385" t="s">
        <v>495</v>
      </c>
      <c r="E524" s="386" t="s">
        <v>112</v>
      </c>
      <c r="F524" s="113"/>
      <c r="G524" s="62">
        <v>1400452.07</v>
      </c>
      <c r="H524" s="156"/>
      <c r="I524" s="167">
        <v>0</v>
      </c>
      <c r="J524" s="194" t="e">
        <v>#DIV/0!</v>
      </c>
      <c r="K524" s="323">
        <v>0</v>
      </c>
      <c r="L524" s="323"/>
    </row>
    <row r="525" spans="1:13" s="316" customFormat="1" ht="33" hidden="1" customHeight="1" x14ac:dyDescent="0.25">
      <c r="A525" s="13"/>
      <c r="B525" s="83"/>
      <c r="C525" s="76"/>
      <c r="D525" s="76"/>
      <c r="E525" s="84"/>
      <c r="F525" s="103" t="s">
        <v>20</v>
      </c>
      <c r="G525" s="89"/>
      <c r="H525" s="108">
        <v>1010440</v>
      </c>
      <c r="I525" s="170">
        <v>0</v>
      </c>
      <c r="J525" s="198">
        <v>0</v>
      </c>
      <c r="K525" s="323"/>
      <c r="L525" s="323"/>
    </row>
    <row r="526" spans="1:13" s="316" customFormat="1" ht="14.25" hidden="1" customHeight="1" x14ac:dyDescent="0.25">
      <c r="A526" s="13"/>
      <c r="B526" s="387" t="s">
        <v>39</v>
      </c>
      <c r="C526" s="385"/>
      <c r="D526" s="385" t="s">
        <v>444</v>
      </c>
      <c r="E526" s="386" t="s">
        <v>21</v>
      </c>
      <c r="F526" s="113"/>
      <c r="G526" s="62"/>
      <c r="H526" s="156">
        <v>1010440</v>
      </c>
      <c r="I526" s="167">
        <v>0</v>
      </c>
      <c r="J526" s="194">
        <v>0</v>
      </c>
      <c r="K526" s="323">
        <v>0</v>
      </c>
      <c r="L526" s="323">
        <v>1010440</v>
      </c>
    </row>
    <row r="527" spans="1:13" s="324" customFormat="1" ht="30" hidden="1" x14ac:dyDescent="0.25">
      <c r="A527" s="12"/>
      <c r="B527" s="83"/>
      <c r="C527" s="76"/>
      <c r="D527" s="76"/>
      <c r="E527" s="84"/>
      <c r="F527" s="103" t="s">
        <v>144</v>
      </c>
      <c r="G527" s="89">
        <v>0</v>
      </c>
      <c r="H527" s="108">
        <v>18324879.18</v>
      </c>
      <c r="I527" s="170">
        <v>11277684.810000001</v>
      </c>
      <c r="J527" s="198">
        <v>0.6154302409976381</v>
      </c>
      <c r="K527" s="323"/>
      <c r="L527" s="323"/>
    </row>
    <row r="528" spans="1:13" s="316" customFormat="1" ht="14.25" hidden="1" customHeight="1" x14ac:dyDescent="0.25">
      <c r="A528" s="13"/>
      <c r="B528" s="387" t="s">
        <v>39</v>
      </c>
      <c r="C528" s="385"/>
      <c r="D528" s="385" t="s">
        <v>457</v>
      </c>
      <c r="E528" s="386" t="s">
        <v>21</v>
      </c>
      <c r="F528" s="113"/>
      <c r="G528" s="62"/>
      <c r="H528" s="156">
        <v>18324879.18</v>
      </c>
      <c r="I528" s="167">
        <v>11277684.810000001</v>
      </c>
      <c r="J528" s="194">
        <v>0.6154302409976381</v>
      </c>
      <c r="K528" s="323">
        <v>365958.41999999806</v>
      </c>
      <c r="L528" s="323">
        <v>17958920.760000002</v>
      </c>
    </row>
    <row r="529" spans="1:13" s="316" customFormat="1" ht="65.25" hidden="1" customHeight="1" x14ac:dyDescent="0.25">
      <c r="A529" s="13"/>
      <c r="B529" s="83"/>
      <c r="C529" s="76"/>
      <c r="D529" s="76"/>
      <c r="E529" s="84"/>
      <c r="F529" s="103" t="s">
        <v>532</v>
      </c>
      <c r="G529" s="89"/>
      <c r="H529" s="108">
        <v>168510</v>
      </c>
      <c r="I529" s="170">
        <v>0</v>
      </c>
      <c r="J529" s="198">
        <v>0</v>
      </c>
      <c r="K529" s="323"/>
      <c r="L529" s="323"/>
    </row>
    <row r="530" spans="1:13" s="316" customFormat="1" ht="14.25" hidden="1" customHeight="1" x14ac:dyDescent="0.25">
      <c r="A530" s="13"/>
      <c r="B530" s="387" t="s">
        <v>140</v>
      </c>
      <c r="C530" s="385" t="s">
        <v>530</v>
      </c>
      <c r="D530" s="385" t="s">
        <v>533</v>
      </c>
      <c r="E530" s="386" t="s">
        <v>12</v>
      </c>
      <c r="F530" s="113"/>
      <c r="G530" s="62"/>
      <c r="H530" s="156">
        <v>168510</v>
      </c>
      <c r="I530" s="167"/>
      <c r="J530" s="194">
        <v>0</v>
      </c>
      <c r="K530" s="323">
        <v>168510</v>
      </c>
      <c r="L530" s="323"/>
    </row>
    <row r="531" spans="1:13" s="316" customFormat="1" ht="63" hidden="1" customHeight="1" x14ac:dyDescent="0.25">
      <c r="A531" s="13"/>
      <c r="B531" s="83"/>
      <c r="C531" s="76"/>
      <c r="D531" s="76"/>
      <c r="E531" s="84"/>
      <c r="F531" s="103" t="s">
        <v>505</v>
      </c>
      <c r="G531" s="89"/>
      <c r="H531" s="108">
        <v>1111111.1100000001</v>
      </c>
      <c r="I531" s="170">
        <v>0</v>
      </c>
      <c r="J531" s="198">
        <v>0</v>
      </c>
      <c r="K531" s="323"/>
      <c r="L531" s="323"/>
    </row>
    <row r="532" spans="1:13" s="316" customFormat="1" ht="15" hidden="1" customHeight="1" x14ac:dyDescent="0.25">
      <c r="A532" s="13"/>
      <c r="B532" s="225" t="s">
        <v>140</v>
      </c>
      <c r="C532" s="151"/>
      <c r="D532" s="151" t="s">
        <v>506</v>
      </c>
      <c r="E532" s="151" t="s">
        <v>112</v>
      </c>
      <c r="F532" s="254"/>
      <c r="G532" s="257"/>
      <c r="H532" s="156">
        <v>1111111.1100000001</v>
      </c>
      <c r="I532" s="167">
        <v>0</v>
      </c>
      <c r="J532" s="194">
        <v>0</v>
      </c>
      <c r="K532" s="323">
        <v>0</v>
      </c>
      <c r="L532" s="323">
        <v>1111111.1100000001</v>
      </c>
    </row>
    <row r="533" spans="1:13" s="316" customFormat="1" ht="33" hidden="1" customHeight="1" x14ac:dyDescent="0.25">
      <c r="A533" s="13"/>
      <c r="B533" s="83"/>
      <c r="C533" s="76"/>
      <c r="D533" s="76"/>
      <c r="E533" s="84"/>
      <c r="F533" s="103" t="s">
        <v>516</v>
      </c>
      <c r="G533" s="89"/>
      <c r="H533" s="108">
        <v>2407523.34</v>
      </c>
      <c r="I533" s="170">
        <v>2407523.34</v>
      </c>
      <c r="J533" s="198">
        <v>1</v>
      </c>
      <c r="K533" s="323"/>
      <c r="L533" s="323"/>
    </row>
    <row r="534" spans="1:13" s="316" customFormat="1" ht="15" hidden="1" customHeight="1" x14ac:dyDescent="0.25">
      <c r="A534" s="13"/>
      <c r="B534" s="225" t="s">
        <v>140</v>
      </c>
      <c r="C534" s="151"/>
      <c r="D534" s="151" t="s">
        <v>517</v>
      </c>
      <c r="E534" s="151" t="s">
        <v>112</v>
      </c>
      <c r="F534" s="254"/>
      <c r="G534" s="257"/>
      <c r="H534" s="156">
        <v>2407523.34</v>
      </c>
      <c r="I534" s="167">
        <v>2407523.34</v>
      </c>
      <c r="J534" s="194">
        <v>1</v>
      </c>
      <c r="K534" s="323">
        <v>0</v>
      </c>
      <c r="L534" s="323">
        <v>2407523.34</v>
      </c>
    </row>
    <row r="535" spans="1:13" s="322" customFormat="1" ht="38.25" customHeight="1" x14ac:dyDescent="0.25">
      <c r="A535" s="30"/>
      <c r="B535" s="55"/>
      <c r="C535" s="50"/>
      <c r="D535" s="50"/>
      <c r="E535" s="73"/>
      <c r="F535" s="280" t="s">
        <v>197</v>
      </c>
      <c r="G535" s="281">
        <v>241420301.34999999</v>
      </c>
      <c r="H535" s="282">
        <v>252290254.47999999</v>
      </c>
      <c r="I535" s="283">
        <v>167805420.47999999</v>
      </c>
      <c r="J535" s="284">
        <v>0.66512842846770592</v>
      </c>
      <c r="K535" s="323"/>
      <c r="L535" s="323"/>
      <c r="M535" s="461"/>
    </row>
    <row r="536" spans="1:13" s="322" customFormat="1" ht="16.5" hidden="1" customHeight="1" x14ac:dyDescent="0.25">
      <c r="A536" s="30"/>
      <c r="B536" s="83"/>
      <c r="C536" s="76"/>
      <c r="D536" s="76"/>
      <c r="E536" s="84"/>
      <c r="F536" s="103" t="s">
        <v>67</v>
      </c>
      <c r="G536" s="89"/>
      <c r="H536" s="108">
        <v>182674374.81999999</v>
      </c>
      <c r="I536" s="170">
        <v>102184067.09999999</v>
      </c>
      <c r="J536" s="198">
        <v>0.55937822259245762</v>
      </c>
      <c r="K536" s="323"/>
      <c r="L536" s="323"/>
    </row>
    <row r="537" spans="1:13" s="322" customFormat="1" ht="15" hidden="1" customHeight="1" x14ac:dyDescent="0.25">
      <c r="A537" s="30"/>
      <c r="B537" s="6" t="s">
        <v>140</v>
      </c>
      <c r="C537" s="4"/>
      <c r="D537" s="4" t="s">
        <v>458</v>
      </c>
      <c r="E537" s="71" t="s">
        <v>25</v>
      </c>
      <c r="F537" s="113"/>
      <c r="G537" s="62"/>
      <c r="H537" s="156">
        <v>182674374.81999999</v>
      </c>
      <c r="I537" s="167">
        <v>102184067.09999999</v>
      </c>
      <c r="J537" s="194">
        <v>0.55937822259245762</v>
      </c>
      <c r="K537" s="323">
        <v>2157896</v>
      </c>
      <c r="L537" s="323">
        <v>180516478.81999999</v>
      </c>
    </row>
    <row r="538" spans="1:13" s="324" customFormat="1" ht="17.25" hidden="1" customHeight="1" x14ac:dyDescent="0.25">
      <c r="A538" s="12"/>
      <c r="B538" s="83"/>
      <c r="C538" s="76"/>
      <c r="D538" s="76"/>
      <c r="E538" s="84"/>
      <c r="F538" s="103" t="s">
        <v>146</v>
      </c>
      <c r="G538" s="89">
        <v>239765376.34999999</v>
      </c>
      <c r="H538" s="108">
        <v>57991253.359999999</v>
      </c>
      <c r="I538" s="170">
        <v>57991253.359999999</v>
      </c>
      <c r="J538" s="198">
        <v>1</v>
      </c>
      <c r="K538" s="323"/>
      <c r="L538" s="323"/>
    </row>
    <row r="539" spans="1:13" s="316" customFormat="1" ht="15.75" hidden="1" customHeight="1" x14ac:dyDescent="0.25">
      <c r="A539" s="13"/>
      <c r="B539" s="6" t="s">
        <v>140</v>
      </c>
      <c r="C539" s="4"/>
      <c r="D539" s="4" t="s">
        <v>411</v>
      </c>
      <c r="E539" s="71" t="s">
        <v>25</v>
      </c>
      <c r="F539" s="113"/>
      <c r="G539" s="62">
        <v>239765376.34999999</v>
      </c>
      <c r="H539" s="156">
        <v>57991253.359999999</v>
      </c>
      <c r="I539" s="167">
        <v>57991253.359999999</v>
      </c>
      <c r="J539" s="194">
        <v>1</v>
      </c>
      <c r="K539" s="323">
        <v>0</v>
      </c>
      <c r="L539" s="323">
        <v>57991253.359999999</v>
      </c>
    </row>
    <row r="540" spans="1:13" s="324" customFormat="1" ht="19.5" hidden="1" customHeight="1" x14ac:dyDescent="0.25">
      <c r="A540" s="12"/>
      <c r="B540" s="83"/>
      <c r="C540" s="76"/>
      <c r="D540" s="76"/>
      <c r="E540" s="84"/>
      <c r="F540" s="103" t="s">
        <v>90</v>
      </c>
      <c r="G540" s="89">
        <v>690000</v>
      </c>
      <c r="H540" s="108">
        <v>690000</v>
      </c>
      <c r="I540" s="170">
        <v>690000</v>
      </c>
      <c r="J540" s="198">
        <v>1</v>
      </c>
      <c r="K540" s="323"/>
      <c r="L540" s="323"/>
    </row>
    <row r="541" spans="1:13" s="316" customFormat="1" ht="15.75" hidden="1" customHeight="1" x14ac:dyDescent="0.25">
      <c r="A541" s="13"/>
      <c r="B541" s="387" t="s">
        <v>140</v>
      </c>
      <c r="C541" s="385"/>
      <c r="D541" s="385" t="s">
        <v>412</v>
      </c>
      <c r="E541" s="386" t="s">
        <v>147</v>
      </c>
      <c r="F541" s="113"/>
      <c r="G541" s="62">
        <v>690000</v>
      </c>
      <c r="H541" s="156">
        <v>690000</v>
      </c>
      <c r="I541" s="167">
        <v>690000</v>
      </c>
      <c r="J541" s="194">
        <v>1</v>
      </c>
      <c r="K541" s="323">
        <v>0</v>
      </c>
      <c r="L541" s="323">
        <v>690000</v>
      </c>
    </row>
    <row r="542" spans="1:13" s="316" customFormat="1" ht="48.75" hidden="1" customHeight="1" x14ac:dyDescent="0.25">
      <c r="A542" s="13"/>
      <c r="B542" s="83"/>
      <c r="C542" s="76"/>
      <c r="D542" s="76"/>
      <c r="E542" s="84"/>
      <c r="F542" s="103" t="s">
        <v>518</v>
      </c>
      <c r="G542" s="89"/>
      <c r="H542" s="108">
        <v>6940100.0199999996</v>
      </c>
      <c r="I542" s="170">
        <v>6940100.0199999996</v>
      </c>
      <c r="J542" s="198">
        <v>1</v>
      </c>
      <c r="K542" s="323"/>
      <c r="L542" s="323"/>
    </row>
    <row r="543" spans="1:13" s="316" customFormat="1" ht="26.25" hidden="1" customHeight="1" x14ac:dyDescent="0.25">
      <c r="A543" s="13"/>
      <c r="B543" s="225" t="s">
        <v>140</v>
      </c>
      <c r="C543" s="151"/>
      <c r="D543" s="151" t="s">
        <v>519</v>
      </c>
      <c r="E543" s="151" t="s">
        <v>51</v>
      </c>
      <c r="F543" s="270"/>
      <c r="G543" s="63"/>
      <c r="H543" s="163">
        <v>6940100.0199999996</v>
      </c>
      <c r="I543" s="167">
        <v>6940100.0199999996</v>
      </c>
      <c r="J543" s="194">
        <v>1</v>
      </c>
      <c r="K543" s="323">
        <v>0</v>
      </c>
      <c r="L543" s="323">
        <v>6940100.0199999996</v>
      </c>
    </row>
    <row r="544" spans="1:13" s="316" customFormat="1" ht="62.25" hidden="1" customHeight="1" x14ac:dyDescent="0.25">
      <c r="A544" s="13"/>
      <c r="B544" s="83"/>
      <c r="C544" s="76"/>
      <c r="D544" s="76"/>
      <c r="E544" s="84"/>
      <c r="F544" s="103" t="s">
        <v>145</v>
      </c>
      <c r="G544" s="89">
        <v>964925</v>
      </c>
      <c r="H544" s="108">
        <v>1084782.22</v>
      </c>
      <c r="I544" s="170">
        <v>0</v>
      </c>
      <c r="J544" s="198">
        <v>0</v>
      </c>
      <c r="K544" s="323"/>
      <c r="L544" s="323"/>
    </row>
    <row r="545" spans="1:13" s="316" customFormat="1" ht="21" hidden="1" customHeight="1" x14ac:dyDescent="0.25">
      <c r="A545" s="13"/>
      <c r="B545" s="387" t="s">
        <v>140</v>
      </c>
      <c r="C545" s="385" t="s">
        <v>530</v>
      </c>
      <c r="D545" s="385" t="s">
        <v>413</v>
      </c>
      <c r="E545" s="386" t="s">
        <v>25</v>
      </c>
      <c r="F545" s="113"/>
      <c r="G545" s="62">
        <v>964925</v>
      </c>
      <c r="H545" s="156"/>
      <c r="I545" s="167"/>
      <c r="J545" s="194" t="e">
        <v>#DIV/0!</v>
      </c>
      <c r="K545" s="323">
        <v>-144673</v>
      </c>
      <c r="L545" s="323">
        <v>144673</v>
      </c>
    </row>
    <row r="546" spans="1:13" s="316" customFormat="1" ht="21" hidden="1" customHeight="1" x14ac:dyDescent="0.25">
      <c r="A546" s="13"/>
      <c r="B546" s="387" t="s">
        <v>140</v>
      </c>
      <c r="C546" s="385" t="s">
        <v>531</v>
      </c>
      <c r="D546" s="385" t="s">
        <v>413</v>
      </c>
      <c r="E546" s="386" t="s">
        <v>25</v>
      </c>
      <c r="F546" s="270"/>
      <c r="G546" s="62"/>
      <c r="H546" s="156">
        <v>1084782.22</v>
      </c>
      <c r="I546" s="167">
        <v>0</v>
      </c>
      <c r="J546" s="194">
        <v>0</v>
      </c>
      <c r="K546" s="323">
        <v>1084782.22</v>
      </c>
      <c r="L546" s="323"/>
    </row>
    <row r="547" spans="1:13" s="332" customFormat="1" ht="66.75" hidden="1" customHeight="1" x14ac:dyDescent="0.25">
      <c r="A547" s="13"/>
      <c r="B547" s="83"/>
      <c r="C547" s="76"/>
      <c r="D547" s="76"/>
      <c r="E547" s="84"/>
      <c r="F547" s="103" t="s">
        <v>507</v>
      </c>
      <c r="G547" s="89"/>
      <c r="H547" s="108">
        <v>0</v>
      </c>
      <c r="I547" s="170">
        <v>0</v>
      </c>
      <c r="J547" s="198" t="e">
        <v>#DIV/0!</v>
      </c>
      <c r="K547" s="323"/>
      <c r="L547" s="323"/>
    </row>
    <row r="548" spans="1:13" s="316" customFormat="1" ht="18.75" hidden="1" customHeight="1" x14ac:dyDescent="0.25">
      <c r="A548" s="13"/>
      <c r="B548" s="225" t="s">
        <v>140</v>
      </c>
      <c r="C548" s="151"/>
      <c r="D548" s="151" t="s">
        <v>508</v>
      </c>
      <c r="E548" s="151" t="s">
        <v>25</v>
      </c>
      <c r="F548" s="315"/>
      <c r="G548" s="257"/>
      <c r="H548" s="156"/>
      <c r="I548" s="167">
        <v>0</v>
      </c>
      <c r="J548" s="194" t="e">
        <v>#DIV/0!</v>
      </c>
      <c r="K548" s="323">
        <v>0</v>
      </c>
      <c r="L548" s="323"/>
    </row>
    <row r="549" spans="1:13" s="316" customFormat="1" ht="48.75" hidden="1" customHeight="1" x14ac:dyDescent="0.25">
      <c r="A549" s="13"/>
      <c r="B549" s="83"/>
      <c r="C549" s="76"/>
      <c r="D549" s="76"/>
      <c r="E549" s="84"/>
      <c r="F549" s="103" t="s">
        <v>496</v>
      </c>
      <c r="G549" s="89"/>
      <c r="H549" s="108">
        <v>436987.41</v>
      </c>
      <c r="I549" s="170">
        <v>0</v>
      </c>
      <c r="J549" s="198">
        <v>0</v>
      </c>
      <c r="K549" s="323"/>
      <c r="L549" s="323"/>
    </row>
    <row r="550" spans="1:13" s="316" customFormat="1" ht="26.25" hidden="1" customHeight="1" x14ac:dyDescent="0.25">
      <c r="A550" s="13"/>
      <c r="B550" s="225" t="s">
        <v>140</v>
      </c>
      <c r="C550" s="151" t="s">
        <v>531</v>
      </c>
      <c r="D550" s="151" t="s">
        <v>535</v>
      </c>
      <c r="E550" s="151"/>
      <c r="F550" s="270"/>
      <c r="G550" s="63"/>
      <c r="H550" s="163">
        <v>436987.41</v>
      </c>
      <c r="I550" s="167">
        <v>0</v>
      </c>
      <c r="J550" s="194">
        <v>0</v>
      </c>
      <c r="K550" s="323"/>
      <c r="L550" s="323"/>
    </row>
    <row r="551" spans="1:13" s="316" customFormat="1" ht="48.75" hidden="1" customHeight="1" x14ac:dyDescent="0.25">
      <c r="A551" s="13"/>
      <c r="B551" s="83"/>
      <c r="C551" s="76"/>
      <c r="D551" s="76"/>
      <c r="E551" s="84"/>
      <c r="F551" s="103" t="s">
        <v>534</v>
      </c>
      <c r="G551" s="89"/>
      <c r="H551" s="108">
        <v>2472756.65</v>
      </c>
      <c r="I551" s="170">
        <v>0</v>
      </c>
      <c r="J551" s="198">
        <v>0</v>
      </c>
      <c r="K551" s="323"/>
      <c r="L551" s="323"/>
    </row>
    <row r="552" spans="1:13" s="316" customFormat="1" ht="26.25" hidden="1" customHeight="1" x14ac:dyDescent="0.25">
      <c r="A552" s="13"/>
      <c r="B552" s="225" t="s">
        <v>140</v>
      </c>
      <c r="C552" s="151" t="s">
        <v>531</v>
      </c>
      <c r="D552" s="151" t="s">
        <v>536</v>
      </c>
      <c r="E552" s="151"/>
      <c r="F552" s="270"/>
      <c r="G552" s="63"/>
      <c r="H552" s="163">
        <v>2472756.65</v>
      </c>
      <c r="I552" s="167">
        <v>0</v>
      </c>
      <c r="J552" s="194">
        <v>0</v>
      </c>
      <c r="K552" s="323"/>
      <c r="L552" s="323"/>
    </row>
    <row r="553" spans="1:13" s="322" customFormat="1" ht="39" customHeight="1" x14ac:dyDescent="0.25">
      <c r="A553" s="30"/>
      <c r="B553" s="55"/>
      <c r="C553" s="50"/>
      <c r="D553" s="50"/>
      <c r="E553" s="73"/>
      <c r="F553" s="280" t="s">
        <v>198</v>
      </c>
      <c r="G553" s="281">
        <v>558000</v>
      </c>
      <c r="H553" s="282">
        <v>558000</v>
      </c>
      <c r="I553" s="283">
        <v>557991</v>
      </c>
      <c r="J553" s="284">
        <v>0.99998387096774188</v>
      </c>
      <c r="K553" s="323"/>
      <c r="L553" s="323"/>
      <c r="M553" s="461"/>
    </row>
    <row r="554" spans="1:13" s="324" customFormat="1" ht="18" hidden="1" customHeight="1" x14ac:dyDescent="0.25">
      <c r="A554" s="12"/>
      <c r="B554" s="83"/>
      <c r="C554" s="76"/>
      <c r="D554" s="76"/>
      <c r="E554" s="84"/>
      <c r="F554" s="103" t="s">
        <v>148</v>
      </c>
      <c r="G554" s="89">
        <v>558000</v>
      </c>
      <c r="H554" s="108">
        <v>558000</v>
      </c>
      <c r="I554" s="170">
        <v>557991</v>
      </c>
      <c r="J554" s="198">
        <v>0.99998387096774188</v>
      </c>
      <c r="K554" s="323"/>
      <c r="L554" s="323"/>
    </row>
    <row r="555" spans="1:13" s="316" customFormat="1" ht="15.75" hidden="1" customHeight="1" x14ac:dyDescent="0.25">
      <c r="A555" s="13"/>
      <c r="B555" s="6" t="s">
        <v>140</v>
      </c>
      <c r="C555" s="4"/>
      <c r="D555" s="4" t="s">
        <v>414</v>
      </c>
      <c r="E555" s="71" t="s">
        <v>25</v>
      </c>
      <c r="F555" s="149"/>
      <c r="G555" s="62">
        <v>558000</v>
      </c>
      <c r="H555" s="156">
        <v>558000</v>
      </c>
      <c r="I555" s="167">
        <v>557991</v>
      </c>
      <c r="J555" s="194">
        <v>0.99998387096774188</v>
      </c>
      <c r="K555" s="323">
        <v>0</v>
      </c>
      <c r="L555" s="323">
        <v>558000</v>
      </c>
    </row>
    <row r="556" spans="1:13" s="322" customFormat="1" ht="39.75" customHeight="1" x14ac:dyDescent="0.25">
      <c r="A556" s="30"/>
      <c r="B556" s="55"/>
      <c r="C556" s="50"/>
      <c r="D556" s="50"/>
      <c r="E556" s="73"/>
      <c r="F556" s="280" t="s">
        <v>149</v>
      </c>
      <c r="G556" s="281">
        <v>2466618</v>
      </c>
      <c r="H556" s="282">
        <v>2917814</v>
      </c>
      <c r="I556" s="283">
        <v>0</v>
      </c>
      <c r="J556" s="284">
        <v>0</v>
      </c>
      <c r="K556" s="323"/>
      <c r="L556" s="323"/>
      <c r="M556" s="461"/>
    </row>
    <row r="557" spans="1:13" s="324" customFormat="1" ht="30.75" hidden="1" customHeight="1" x14ac:dyDescent="0.25">
      <c r="A557" s="12"/>
      <c r="B557" s="83"/>
      <c r="C557" s="76"/>
      <c r="D557" s="76"/>
      <c r="E557" s="84"/>
      <c r="F557" s="103" t="s">
        <v>149</v>
      </c>
      <c r="G557" s="89">
        <v>2466618</v>
      </c>
      <c r="H557" s="108">
        <v>2917814</v>
      </c>
      <c r="I557" s="170">
        <v>0</v>
      </c>
      <c r="J557" s="198">
        <v>0</v>
      </c>
      <c r="K557" s="323"/>
      <c r="L557" s="323"/>
    </row>
    <row r="558" spans="1:13" s="316" customFormat="1" ht="15" hidden="1" customHeight="1" x14ac:dyDescent="0.25">
      <c r="A558" s="13"/>
      <c r="B558" s="6" t="s">
        <v>140</v>
      </c>
      <c r="C558" s="4"/>
      <c r="D558" s="4" t="s">
        <v>415</v>
      </c>
      <c r="E558" s="71" t="s">
        <v>100</v>
      </c>
      <c r="F558" s="149"/>
      <c r="G558" s="62">
        <v>2466618</v>
      </c>
      <c r="H558" s="156">
        <v>2917814</v>
      </c>
      <c r="I558" s="167">
        <v>0</v>
      </c>
      <c r="J558" s="194">
        <v>0</v>
      </c>
      <c r="K558" s="323">
        <v>451196</v>
      </c>
      <c r="L558" s="323">
        <v>2466618</v>
      </c>
    </row>
    <row r="559" spans="1:13" s="322" customFormat="1" ht="38.25" customHeight="1" thickBot="1" x14ac:dyDescent="0.3">
      <c r="A559" s="30"/>
      <c r="B559" s="55"/>
      <c r="C559" s="50"/>
      <c r="D559" s="50"/>
      <c r="E559" s="73"/>
      <c r="F559" s="280" t="s">
        <v>150</v>
      </c>
      <c r="G559" s="281">
        <v>69840731.609999999</v>
      </c>
      <c r="H559" s="282">
        <v>82790082.930000007</v>
      </c>
      <c r="I559" s="283">
        <v>16544943.07</v>
      </c>
      <c r="J559" s="284">
        <v>0.199842088381394</v>
      </c>
      <c r="K559" s="323"/>
      <c r="L559" s="323"/>
      <c r="M559" s="461"/>
    </row>
    <row r="560" spans="1:13" s="324" customFormat="1" ht="31.5" hidden="1" customHeight="1" x14ac:dyDescent="0.25">
      <c r="A560" s="12"/>
      <c r="B560" s="83"/>
      <c r="C560" s="76"/>
      <c r="D560" s="76"/>
      <c r="E560" s="84"/>
      <c r="F560" s="103" t="s">
        <v>144</v>
      </c>
      <c r="G560" s="89">
        <v>60606060.609999999</v>
      </c>
      <c r="H560" s="108">
        <v>60606060.609999999</v>
      </c>
      <c r="I560" s="170">
        <v>0</v>
      </c>
      <c r="J560" s="198">
        <v>0</v>
      </c>
      <c r="K560" s="323"/>
      <c r="L560" s="323"/>
    </row>
    <row r="561" spans="1:13" s="316" customFormat="1" ht="15.75" hidden="1" customHeight="1" x14ac:dyDescent="0.25">
      <c r="A561" s="13"/>
      <c r="B561" s="6" t="s">
        <v>39</v>
      </c>
      <c r="C561" s="4"/>
      <c r="D561" s="4" t="s">
        <v>416</v>
      </c>
      <c r="E561" s="71" t="s">
        <v>21</v>
      </c>
      <c r="F561" s="113"/>
      <c r="G561" s="62">
        <v>60606060.609999999</v>
      </c>
      <c r="H561" s="156">
        <v>60606060.609999999</v>
      </c>
      <c r="I561" s="167">
        <v>0</v>
      </c>
      <c r="J561" s="194">
        <v>0</v>
      </c>
      <c r="K561" s="323">
        <v>0</v>
      </c>
      <c r="L561" s="323">
        <v>60606060.609999999</v>
      </c>
    </row>
    <row r="562" spans="1:13" s="316" customFormat="1" ht="15.75" hidden="1" customHeight="1" x14ac:dyDescent="0.25">
      <c r="A562" s="13"/>
      <c r="B562" s="83"/>
      <c r="C562" s="76"/>
      <c r="D562" s="76"/>
      <c r="E562" s="84"/>
      <c r="F562" s="103" t="s">
        <v>445</v>
      </c>
      <c r="G562" s="89"/>
      <c r="H562" s="108">
        <v>12949351.32</v>
      </c>
      <c r="I562" s="170">
        <v>7310272.0700000003</v>
      </c>
      <c r="J562" s="198">
        <v>0.56452805158737485</v>
      </c>
      <c r="K562" s="323"/>
      <c r="L562" s="323"/>
    </row>
    <row r="563" spans="1:13" s="316" customFormat="1" ht="15.75" hidden="1" customHeight="1" x14ac:dyDescent="0.25">
      <c r="A563" s="13"/>
      <c r="B563" s="6" t="s">
        <v>140</v>
      </c>
      <c r="C563" s="4"/>
      <c r="D563" s="4" t="s">
        <v>446</v>
      </c>
      <c r="E563" s="71" t="s">
        <v>112</v>
      </c>
      <c r="F563" s="113"/>
      <c r="G563" s="62"/>
      <c r="H563" s="156">
        <v>12949351.32</v>
      </c>
      <c r="I563" s="167">
        <v>7310272.0700000003</v>
      </c>
      <c r="J563" s="194">
        <v>0.56452805158737485</v>
      </c>
      <c r="K563" s="323">
        <v>-2585.4399999994785</v>
      </c>
      <c r="L563" s="323">
        <v>12951936.76</v>
      </c>
    </row>
    <row r="564" spans="1:13" s="324" customFormat="1" ht="77.25" hidden="1" customHeight="1" x14ac:dyDescent="0.25">
      <c r="A564" s="12"/>
      <c r="B564" s="83"/>
      <c r="C564" s="76"/>
      <c r="D564" s="76"/>
      <c r="E564" s="84"/>
      <c r="F564" s="103" t="s">
        <v>270</v>
      </c>
      <c r="G564" s="89">
        <v>9234671</v>
      </c>
      <c r="H564" s="108">
        <v>9234671</v>
      </c>
      <c r="I564" s="170">
        <v>9234671</v>
      </c>
      <c r="J564" s="198">
        <v>1</v>
      </c>
      <c r="K564" s="323"/>
      <c r="L564" s="323"/>
    </row>
    <row r="565" spans="1:13" s="316" customFormat="1" ht="16.5" hidden="1" customHeight="1" thickBot="1" x14ac:dyDescent="0.3">
      <c r="A565" s="13"/>
      <c r="B565" s="14" t="s">
        <v>140</v>
      </c>
      <c r="C565" s="15"/>
      <c r="D565" s="15" t="s">
        <v>417</v>
      </c>
      <c r="E565" s="129" t="s">
        <v>25</v>
      </c>
      <c r="F565" s="113"/>
      <c r="G565" s="64">
        <v>9234671</v>
      </c>
      <c r="H565" s="155">
        <v>9234671</v>
      </c>
      <c r="I565" s="179">
        <v>9234671</v>
      </c>
      <c r="J565" s="192">
        <v>1</v>
      </c>
      <c r="K565" s="323">
        <v>0</v>
      </c>
      <c r="L565" s="323">
        <v>9234671</v>
      </c>
    </row>
    <row r="566" spans="1:13" s="319" customFormat="1" ht="49.5" customHeight="1" thickBot="1" x14ac:dyDescent="0.3">
      <c r="A566" s="77">
        <v>13</v>
      </c>
      <c r="B566" s="32"/>
      <c r="C566" s="33"/>
      <c r="D566" s="33"/>
      <c r="E566" s="79"/>
      <c r="F566" s="140" t="s">
        <v>238</v>
      </c>
      <c r="G566" s="59">
        <v>69805043.439999998</v>
      </c>
      <c r="H566" s="153">
        <v>86994379.160000011</v>
      </c>
      <c r="I566" s="174">
        <v>61949435.75</v>
      </c>
      <c r="J566" s="190">
        <v>0.71210848733183818</v>
      </c>
      <c r="K566" s="323"/>
      <c r="L566" s="323"/>
      <c r="M566" s="465"/>
    </row>
    <row r="567" spans="1:13" s="414" customFormat="1" ht="53.25" customHeight="1" thickBot="1" x14ac:dyDescent="0.3">
      <c r="A567" s="11"/>
      <c r="B567" s="310"/>
      <c r="C567" s="311"/>
      <c r="D567" s="311"/>
      <c r="E567" s="307"/>
      <c r="F567" s="312" t="s">
        <v>199</v>
      </c>
      <c r="G567" s="303">
        <v>69805043.439999998</v>
      </c>
      <c r="H567" s="304">
        <v>86994379.160000011</v>
      </c>
      <c r="I567" s="288">
        <v>61949435.75</v>
      </c>
      <c r="J567" s="289">
        <v>0.71210848733183818</v>
      </c>
      <c r="K567" s="323"/>
      <c r="L567" s="323"/>
      <c r="M567" s="468"/>
    </row>
    <row r="568" spans="1:13" s="324" customFormat="1" ht="30.75" hidden="1" customHeight="1" x14ac:dyDescent="0.25">
      <c r="A568" s="12"/>
      <c r="B568" s="83"/>
      <c r="C568" s="76"/>
      <c r="D568" s="76"/>
      <c r="E568" s="84"/>
      <c r="F568" s="103" t="s">
        <v>151</v>
      </c>
      <c r="G568" s="89">
        <v>54120504.060000002</v>
      </c>
      <c r="H568" s="108">
        <v>54120504.060000002</v>
      </c>
      <c r="I568" s="170">
        <v>37735975.799999997</v>
      </c>
      <c r="J568" s="198">
        <v>0.69725839504681053</v>
      </c>
      <c r="K568" s="323"/>
      <c r="L568" s="323"/>
    </row>
    <row r="569" spans="1:13" s="316" customFormat="1" ht="15" hidden="1" customHeight="1" x14ac:dyDescent="0.25">
      <c r="A569" s="13"/>
      <c r="B569" s="49" t="s">
        <v>40</v>
      </c>
      <c r="C569" s="151"/>
      <c r="D569" s="151" t="s">
        <v>418</v>
      </c>
      <c r="E569" s="152" t="s">
        <v>12</v>
      </c>
      <c r="F569" s="113"/>
      <c r="G569" s="62">
        <v>54120504.060000002</v>
      </c>
      <c r="H569" s="156">
        <v>54120504.060000002</v>
      </c>
      <c r="I569" s="167">
        <v>37735975.799999997</v>
      </c>
      <c r="J569" s="194">
        <v>0.69725839504681053</v>
      </c>
      <c r="K569" s="323">
        <v>0</v>
      </c>
      <c r="L569" s="323">
        <v>54120504.060000002</v>
      </c>
    </row>
    <row r="570" spans="1:13" s="324" customFormat="1" ht="30.75" hidden="1" thickBot="1" x14ac:dyDescent="0.3">
      <c r="A570" s="12"/>
      <c r="B570" s="83"/>
      <c r="C570" s="76"/>
      <c r="D570" s="76"/>
      <c r="E570" s="84"/>
      <c r="F570" s="103" t="s">
        <v>119</v>
      </c>
      <c r="G570" s="89">
        <v>1000000</v>
      </c>
      <c r="H570" s="108">
        <v>1014600</v>
      </c>
      <c r="I570" s="170">
        <v>645277.26</v>
      </c>
      <c r="J570" s="198">
        <v>0.63599178001182732</v>
      </c>
      <c r="K570" s="323"/>
      <c r="L570" s="323"/>
    </row>
    <row r="571" spans="1:13" s="316" customFormat="1" ht="15.75" hidden="1" customHeight="1" x14ac:dyDescent="0.25">
      <c r="A571" s="13"/>
      <c r="B571" s="139" t="s">
        <v>40</v>
      </c>
      <c r="C571" s="151"/>
      <c r="D571" s="151" t="s">
        <v>419</v>
      </c>
      <c r="E571" s="152" t="s">
        <v>14</v>
      </c>
      <c r="F571" s="113"/>
      <c r="G571" s="62">
        <v>1000000</v>
      </c>
      <c r="H571" s="156">
        <v>1014600</v>
      </c>
      <c r="I571" s="167">
        <v>645277.26</v>
      </c>
      <c r="J571" s="194">
        <v>0.63599178001182732</v>
      </c>
      <c r="K571" s="323">
        <v>-600000</v>
      </c>
      <c r="L571" s="323">
        <v>1614600</v>
      </c>
    </row>
    <row r="572" spans="1:13" s="324" customFormat="1" ht="17.25" hidden="1" customHeight="1" x14ac:dyDescent="0.25">
      <c r="A572" s="12"/>
      <c r="B572" s="83"/>
      <c r="C572" s="76"/>
      <c r="D572" s="76"/>
      <c r="E572" s="84"/>
      <c r="F572" s="103" t="s">
        <v>152</v>
      </c>
      <c r="G572" s="89">
        <v>1000000</v>
      </c>
      <c r="H572" s="108">
        <v>616918.29</v>
      </c>
      <c r="I572" s="170">
        <v>267714.59000000003</v>
      </c>
      <c r="J572" s="198">
        <v>0.43395469763102662</v>
      </c>
      <c r="K572" s="323"/>
      <c r="L572" s="323"/>
    </row>
    <row r="573" spans="1:13" s="316" customFormat="1" ht="14.25" hidden="1" customHeight="1" x14ac:dyDescent="0.25">
      <c r="A573" s="13"/>
      <c r="B573" s="49" t="s">
        <v>40</v>
      </c>
      <c r="C573" s="151"/>
      <c r="D573" s="151" t="s">
        <v>424</v>
      </c>
      <c r="E573" s="152" t="s">
        <v>14</v>
      </c>
      <c r="F573" s="113"/>
      <c r="G573" s="62">
        <v>1000000</v>
      </c>
      <c r="H573" s="156">
        <v>616918.29</v>
      </c>
      <c r="I573" s="167">
        <v>267714.59000000003</v>
      </c>
      <c r="J573" s="194">
        <v>0.43395469763102662</v>
      </c>
      <c r="K573" s="323">
        <v>-383081.70999999996</v>
      </c>
      <c r="L573" s="323">
        <v>1000000</v>
      </c>
    </row>
    <row r="574" spans="1:13" s="328" customFormat="1" ht="26.25" hidden="1" customHeight="1" x14ac:dyDescent="0.25">
      <c r="A574" s="23"/>
      <c r="B574" s="83"/>
      <c r="C574" s="76"/>
      <c r="D574" s="76"/>
      <c r="E574" s="84"/>
      <c r="F574" s="103" t="s">
        <v>153</v>
      </c>
      <c r="G574" s="89">
        <v>7167341.4299999997</v>
      </c>
      <c r="H574" s="108">
        <v>23855892.390000001</v>
      </c>
      <c r="I574" s="170">
        <v>19160127.539999999</v>
      </c>
      <c r="J574" s="198">
        <v>0.80316121596992163</v>
      </c>
      <c r="K574" s="323"/>
      <c r="L574" s="323"/>
    </row>
    <row r="575" spans="1:13" s="328" customFormat="1" ht="15" hidden="1" customHeight="1" x14ac:dyDescent="0.25">
      <c r="A575" s="23"/>
      <c r="B575" s="49" t="s">
        <v>39</v>
      </c>
      <c r="C575" s="151"/>
      <c r="D575" s="151" t="s">
        <v>420</v>
      </c>
      <c r="E575" s="152" t="s">
        <v>14</v>
      </c>
      <c r="F575" s="113"/>
      <c r="G575" s="62">
        <v>7167341.4299999997</v>
      </c>
      <c r="H575" s="156">
        <v>10183063.369999999</v>
      </c>
      <c r="I575" s="167">
        <v>9296606.8900000006</v>
      </c>
      <c r="J575" s="194">
        <v>0.91294795605303214</v>
      </c>
      <c r="K575" s="323">
        <v>0</v>
      </c>
      <c r="L575" s="323">
        <v>10183063.369999999</v>
      </c>
    </row>
    <row r="576" spans="1:13" s="316" customFormat="1" ht="15" hidden="1" customHeight="1" x14ac:dyDescent="0.25">
      <c r="A576" s="13"/>
      <c r="B576" s="49" t="s">
        <v>40</v>
      </c>
      <c r="C576" s="151"/>
      <c r="D576" s="151" t="s">
        <v>420</v>
      </c>
      <c r="E576" s="152" t="s">
        <v>12</v>
      </c>
      <c r="F576" s="113"/>
      <c r="G576" s="62">
        <v>7167341.4299999997</v>
      </c>
      <c r="H576" s="156">
        <v>13672829.02</v>
      </c>
      <c r="I576" s="167">
        <v>9863520.6500000004</v>
      </c>
      <c r="J576" s="194">
        <v>0.72139574301500342</v>
      </c>
      <c r="K576" s="323">
        <v>4310415.18</v>
      </c>
      <c r="L576" s="323">
        <v>9362413.8399999999</v>
      </c>
    </row>
    <row r="577" spans="1:13" s="328" customFormat="1" ht="30" hidden="1" customHeight="1" x14ac:dyDescent="0.25">
      <c r="A577" s="23"/>
      <c r="B577" s="83"/>
      <c r="C577" s="76"/>
      <c r="D577" s="76"/>
      <c r="E577" s="84"/>
      <c r="F577" s="103" t="s">
        <v>120</v>
      </c>
      <c r="G577" s="89">
        <v>420667.91</v>
      </c>
      <c r="H577" s="108">
        <v>217492.37</v>
      </c>
      <c r="I577" s="170">
        <v>80458.990000000005</v>
      </c>
      <c r="J577" s="198">
        <v>0.36993936844772995</v>
      </c>
      <c r="K577" s="323"/>
      <c r="L577" s="323"/>
    </row>
    <row r="578" spans="1:13" s="316" customFormat="1" ht="15" hidden="1" customHeight="1" x14ac:dyDescent="0.25">
      <c r="A578" s="13"/>
      <c r="B578" s="49" t="s">
        <v>40</v>
      </c>
      <c r="C578" s="151"/>
      <c r="D578" s="151" t="s">
        <v>421</v>
      </c>
      <c r="E578" s="152" t="s">
        <v>14</v>
      </c>
      <c r="F578" s="113"/>
      <c r="G578" s="62">
        <v>420667.91</v>
      </c>
      <c r="H578" s="156">
        <v>217492.37</v>
      </c>
      <c r="I578" s="167">
        <v>80458.990000000005</v>
      </c>
      <c r="J578" s="194">
        <v>0.36993936844772995</v>
      </c>
      <c r="K578" s="323">
        <v>-86000</v>
      </c>
      <c r="L578" s="323">
        <v>303492.37</v>
      </c>
    </row>
    <row r="579" spans="1:13" s="328" customFormat="1" ht="45" hidden="1" customHeight="1" x14ac:dyDescent="0.25">
      <c r="A579" s="23"/>
      <c r="B579" s="83"/>
      <c r="C579" s="76"/>
      <c r="D579" s="76"/>
      <c r="E579" s="84"/>
      <c r="F579" s="103" t="s">
        <v>154</v>
      </c>
      <c r="G579" s="89">
        <v>3609870.6</v>
      </c>
      <c r="H579" s="108">
        <v>4017455.3</v>
      </c>
      <c r="I579" s="170">
        <v>2810813.87</v>
      </c>
      <c r="J579" s="198">
        <v>0.69965031595995608</v>
      </c>
      <c r="K579" s="323"/>
      <c r="L579" s="323"/>
    </row>
    <row r="580" spans="1:13" s="316" customFormat="1" ht="15.75" hidden="1" customHeight="1" x14ac:dyDescent="0.25">
      <c r="A580" s="13"/>
      <c r="B580" s="389" t="s">
        <v>40</v>
      </c>
      <c r="C580" s="380"/>
      <c r="D580" s="380" t="s">
        <v>422</v>
      </c>
      <c r="E580" s="382" t="s">
        <v>14</v>
      </c>
      <c r="F580" s="113"/>
      <c r="G580" s="62">
        <v>3609870.6</v>
      </c>
      <c r="H580" s="156">
        <v>4017455.3</v>
      </c>
      <c r="I580" s="167">
        <v>2810813.87</v>
      </c>
      <c r="J580" s="194">
        <v>0.69965031595995608</v>
      </c>
      <c r="K580" s="323">
        <v>0</v>
      </c>
      <c r="L580" s="323">
        <v>4017455.3</v>
      </c>
    </row>
    <row r="581" spans="1:13" s="316" customFormat="1" ht="30" hidden="1" customHeight="1" x14ac:dyDescent="0.25">
      <c r="A581" s="13"/>
      <c r="B581" s="83"/>
      <c r="C581" s="76"/>
      <c r="D581" s="76"/>
      <c r="E581" s="84"/>
      <c r="F581" s="103" t="s">
        <v>426</v>
      </c>
      <c r="G581" s="89"/>
      <c r="H581" s="108">
        <v>689954.75</v>
      </c>
      <c r="I581" s="170">
        <v>689954.75</v>
      </c>
      <c r="J581" s="198">
        <v>1</v>
      </c>
      <c r="K581" s="323"/>
      <c r="L581" s="323"/>
    </row>
    <row r="582" spans="1:13" s="316" customFormat="1" ht="15" hidden="1" customHeight="1" x14ac:dyDescent="0.25">
      <c r="A582" s="13"/>
      <c r="B582" s="389" t="s">
        <v>40</v>
      </c>
      <c r="C582" s="380"/>
      <c r="D582" s="380" t="s">
        <v>425</v>
      </c>
      <c r="E582" s="382" t="s">
        <v>440</v>
      </c>
      <c r="F582" s="209"/>
      <c r="G582" s="63"/>
      <c r="H582" s="163">
        <v>689954.75</v>
      </c>
      <c r="I582" s="167">
        <v>689954.75</v>
      </c>
      <c r="J582" s="194">
        <v>1</v>
      </c>
      <c r="K582" s="323">
        <v>0</v>
      </c>
      <c r="L582" s="323">
        <v>689954.75</v>
      </c>
    </row>
    <row r="583" spans="1:13" s="328" customFormat="1" ht="17.25" hidden="1" customHeight="1" x14ac:dyDescent="0.25">
      <c r="A583" s="23"/>
      <c r="B583" s="83"/>
      <c r="C583" s="76"/>
      <c r="D583" s="76"/>
      <c r="E583" s="84"/>
      <c r="F583" s="103" t="s">
        <v>159</v>
      </c>
      <c r="G583" s="89">
        <v>2486659.44</v>
      </c>
      <c r="H583" s="108">
        <v>2461562</v>
      </c>
      <c r="I583" s="170">
        <v>559112.94999999995</v>
      </c>
      <c r="J583" s="198">
        <v>0.2271374639355011</v>
      </c>
      <c r="K583" s="323"/>
      <c r="L583" s="323"/>
    </row>
    <row r="584" spans="1:13" s="328" customFormat="1" ht="15.75" hidden="1" customHeight="1" thickBot="1" x14ac:dyDescent="0.3">
      <c r="A584" s="23"/>
      <c r="B584" s="389" t="s">
        <v>40</v>
      </c>
      <c r="C584" s="380"/>
      <c r="D584" s="380" t="s">
        <v>423</v>
      </c>
      <c r="E584" s="382" t="s">
        <v>14</v>
      </c>
      <c r="F584" s="148"/>
      <c r="G584" s="88">
        <v>2486659.44</v>
      </c>
      <c r="H584" s="204">
        <v>2461562</v>
      </c>
      <c r="I584" s="179">
        <v>559112.94999999995</v>
      </c>
      <c r="J584" s="192">
        <v>0.2271374639355011</v>
      </c>
      <c r="K584" s="323">
        <v>0</v>
      </c>
      <c r="L584" s="323">
        <v>2461562</v>
      </c>
    </row>
    <row r="585" spans="1:13" s="331" customFormat="1" ht="39.75" customHeight="1" thickBot="1" x14ac:dyDescent="0.3">
      <c r="A585" s="211"/>
      <c r="B585" s="212"/>
      <c r="C585" s="213"/>
      <c r="D585" s="213"/>
      <c r="E585" s="213"/>
      <c r="F585" s="214" t="s">
        <v>428</v>
      </c>
      <c r="G585" s="333" t="e">
        <v>#REF!</v>
      </c>
      <c r="H585" s="334">
        <v>18278781812.099998</v>
      </c>
      <c r="I585" s="335">
        <v>10851490581.129999</v>
      </c>
      <c r="J585" s="336">
        <v>0.59366596158758467</v>
      </c>
      <c r="K585" s="323"/>
      <c r="L585" s="407">
        <v>17894720452.810001</v>
      </c>
      <c r="M585" s="469"/>
    </row>
    <row r="587" spans="1:13" ht="16.5" customHeight="1" x14ac:dyDescent="0.25"/>
    <row r="588" spans="1:13" x14ac:dyDescent="0.25">
      <c r="F588" s="19" t="s">
        <v>427</v>
      </c>
      <c r="G588" s="339">
        <v>15119006440.620001</v>
      </c>
      <c r="H588" s="339">
        <v>18441049350.890015</v>
      </c>
      <c r="I588" s="339">
        <v>10963174471.940001</v>
      </c>
      <c r="J588" s="251">
        <v>0.59449840751122374</v>
      </c>
    </row>
    <row r="589" spans="1:13" x14ac:dyDescent="0.25">
      <c r="F589" s="20" t="s">
        <v>155</v>
      </c>
      <c r="G589" s="340" t="e">
        <v>#REF!</v>
      </c>
      <c r="H589" s="340">
        <v>0.99120074266369307</v>
      </c>
      <c r="I589" s="340">
        <v>0.98981281460986925</v>
      </c>
      <c r="J589" s="340"/>
    </row>
    <row r="593" spans="1:10" s="319" customFormat="1" ht="17.25" customHeight="1" x14ac:dyDescent="0.25">
      <c r="A593" s="658" t="s">
        <v>523</v>
      </c>
      <c r="B593" s="658"/>
      <c r="C593" s="658"/>
      <c r="D593" s="658"/>
      <c r="E593" s="658"/>
      <c r="F593" s="658"/>
      <c r="J593" s="219" t="s">
        <v>209</v>
      </c>
    </row>
    <row r="594" spans="1:10" ht="22.5" customHeight="1" x14ac:dyDescent="0.25">
      <c r="A594" s="658"/>
      <c r="B594" s="658"/>
      <c r="C594" s="658"/>
      <c r="D594" s="658"/>
      <c r="E594" s="658"/>
      <c r="F594" s="658"/>
    </row>
    <row r="596" spans="1:10" hidden="1" x14ac:dyDescent="0.25">
      <c r="G596" s="341">
        <v>15119006440.620001</v>
      </c>
      <c r="H596" s="342">
        <v>18278781812.100014</v>
      </c>
      <c r="I596" s="342">
        <v>10851490581.130001</v>
      </c>
      <c r="J596" s="343"/>
    </row>
    <row r="597" spans="1:10" hidden="1" x14ac:dyDescent="0.25">
      <c r="G597" s="344">
        <v>114293914.54000001</v>
      </c>
      <c r="H597" s="345">
        <v>0</v>
      </c>
      <c r="I597" s="345">
        <v>0</v>
      </c>
      <c r="J597" s="346"/>
    </row>
    <row r="598" spans="1:10" hidden="1" x14ac:dyDescent="0.25">
      <c r="G598" s="344">
        <v>15004712526.08</v>
      </c>
      <c r="H598" s="342"/>
      <c r="I598" s="342"/>
      <c r="J598" s="346"/>
    </row>
    <row r="599" spans="1:10" hidden="1" x14ac:dyDescent="0.25">
      <c r="G599" s="337" t="e">
        <v>#REF!</v>
      </c>
    </row>
    <row r="600" spans="1:10" hidden="1" x14ac:dyDescent="0.25"/>
    <row r="601" spans="1:10" hidden="1" x14ac:dyDescent="0.25"/>
    <row r="603" spans="1:10" s="5" customFormat="1" ht="17.25" customHeight="1" x14ac:dyDescent="0.25">
      <c r="A603" s="21" t="s">
        <v>491</v>
      </c>
      <c r="B603" s="22"/>
      <c r="E603" s="25" t="s">
        <v>492</v>
      </c>
      <c r="J603" s="25" t="s">
        <v>492</v>
      </c>
    </row>
    <row r="610" spans="1:6" s="337" customFormat="1" x14ac:dyDescent="0.25">
      <c r="A610" s="16"/>
      <c r="B610" s="17"/>
      <c r="C610" s="17"/>
      <c r="D610" s="17"/>
      <c r="E610" s="17"/>
      <c r="F610" s="18"/>
    </row>
    <row r="611" spans="1:6" s="337" customFormat="1" x14ac:dyDescent="0.25">
      <c r="A611" s="16"/>
      <c r="B611" s="17"/>
      <c r="C611" s="17"/>
      <c r="D611" s="17"/>
      <c r="E611" s="17"/>
      <c r="F611" s="18"/>
    </row>
    <row r="612" spans="1:6" s="337" customFormat="1" x14ac:dyDescent="0.25">
      <c r="A612" s="16"/>
      <c r="B612" s="17"/>
      <c r="C612" s="17"/>
      <c r="D612" s="17"/>
      <c r="E612" s="17"/>
      <c r="F612" s="18"/>
    </row>
    <row r="613" spans="1:6" s="337" customFormat="1" x14ac:dyDescent="0.25">
      <c r="A613" s="16"/>
      <c r="B613" s="17"/>
      <c r="C613" s="17"/>
      <c r="D613" s="17"/>
      <c r="E613" s="17"/>
      <c r="F613" s="18"/>
    </row>
    <row r="614" spans="1:6" s="337" customFormat="1" x14ac:dyDescent="0.25">
      <c r="A614" s="16"/>
      <c r="B614" s="17"/>
      <c r="C614" s="17"/>
      <c r="D614" s="17"/>
      <c r="E614" s="17"/>
      <c r="F614" s="18"/>
    </row>
    <row r="615" spans="1:6" s="337" customFormat="1" x14ac:dyDescent="0.25">
      <c r="A615" s="16"/>
      <c r="B615" s="17"/>
      <c r="C615" s="17"/>
      <c r="D615" s="17"/>
      <c r="E615" s="17"/>
      <c r="F615" s="18"/>
    </row>
    <row r="616" spans="1:6" s="337" customFormat="1" x14ac:dyDescent="0.25">
      <c r="A616" s="16"/>
      <c r="B616" s="17"/>
      <c r="C616" s="17"/>
      <c r="D616" s="17"/>
      <c r="E616" s="17"/>
      <c r="F616" s="18"/>
    </row>
    <row r="617" spans="1:6" s="337" customFormat="1" x14ac:dyDescent="0.25">
      <c r="A617" s="16"/>
      <c r="B617" s="17"/>
      <c r="C617" s="17"/>
      <c r="D617" s="17"/>
      <c r="E617" s="17"/>
      <c r="F617" s="18"/>
    </row>
    <row r="618" spans="1:6" s="337" customFormat="1" x14ac:dyDescent="0.25">
      <c r="A618" s="16"/>
      <c r="B618" s="17"/>
      <c r="C618" s="17"/>
      <c r="D618" s="17"/>
      <c r="E618" s="17"/>
      <c r="F618" s="18"/>
    </row>
    <row r="619" spans="1:6" s="337" customFormat="1" x14ac:dyDescent="0.25">
      <c r="A619" s="16"/>
      <c r="B619" s="17"/>
      <c r="C619" s="17"/>
      <c r="D619" s="17"/>
      <c r="E619" s="17"/>
      <c r="F619" s="18"/>
    </row>
  </sheetData>
  <mergeCells count="102">
    <mergeCell ref="A1:J1"/>
    <mergeCell ref="A2:J2"/>
    <mergeCell ref="A4:A5"/>
    <mergeCell ref="B4:E4"/>
    <mergeCell ref="F4:F5"/>
    <mergeCell ref="G4:G5"/>
    <mergeCell ref="H4:H5"/>
    <mergeCell ref="I4:I5"/>
    <mergeCell ref="J4:J5"/>
    <mergeCell ref="B150:B152"/>
    <mergeCell ref="C150:C152"/>
    <mergeCell ref="D150:D152"/>
    <mergeCell ref="E150:E152"/>
    <mergeCell ref="B156:B157"/>
    <mergeCell ref="C156:C157"/>
    <mergeCell ref="D156:D157"/>
    <mergeCell ref="E156:E157"/>
    <mergeCell ref="B107:B109"/>
    <mergeCell ref="C107:C109"/>
    <mergeCell ref="D107:D109"/>
    <mergeCell ref="E107:E109"/>
    <mergeCell ref="B147:B148"/>
    <mergeCell ref="C147:C148"/>
    <mergeCell ref="D147:D148"/>
    <mergeCell ref="E147:E148"/>
    <mergeCell ref="B181:B182"/>
    <mergeCell ref="C181:C182"/>
    <mergeCell ref="D181:D182"/>
    <mergeCell ref="E181:E182"/>
    <mergeCell ref="B184:B185"/>
    <mergeCell ref="C184:C185"/>
    <mergeCell ref="D184:D185"/>
    <mergeCell ref="E184:E185"/>
    <mergeCell ref="B172:B174"/>
    <mergeCell ref="C172:C174"/>
    <mergeCell ref="D172:D174"/>
    <mergeCell ref="E172:E174"/>
    <mergeCell ref="B178:B179"/>
    <mergeCell ref="C178:C179"/>
    <mergeCell ref="D178:D179"/>
    <mergeCell ref="E178:E179"/>
    <mergeCell ref="B202:B203"/>
    <mergeCell ref="C202:C203"/>
    <mergeCell ref="D202:D203"/>
    <mergeCell ref="E202:E203"/>
    <mergeCell ref="B205:B206"/>
    <mergeCell ref="C205:C206"/>
    <mergeCell ref="D205:D206"/>
    <mergeCell ref="E205:E206"/>
    <mergeCell ref="B187:B188"/>
    <mergeCell ref="C187:C188"/>
    <mergeCell ref="D187:D188"/>
    <mergeCell ref="E187:E188"/>
    <mergeCell ref="B199:B200"/>
    <mergeCell ref="C199:C200"/>
    <mergeCell ref="D199:D200"/>
    <mergeCell ref="E199:E200"/>
    <mergeCell ref="B229:B230"/>
    <mergeCell ref="C229:C230"/>
    <mergeCell ref="D229:D230"/>
    <mergeCell ref="E229:E230"/>
    <mergeCell ref="B275:B277"/>
    <mergeCell ref="C275:C277"/>
    <mergeCell ref="D275:D277"/>
    <mergeCell ref="E275:E277"/>
    <mergeCell ref="B208:B210"/>
    <mergeCell ref="C208:C210"/>
    <mergeCell ref="D208:D210"/>
    <mergeCell ref="E208:E210"/>
    <mergeCell ref="B212:B213"/>
    <mergeCell ref="C212:C213"/>
    <mergeCell ref="D212:D213"/>
    <mergeCell ref="E212:E213"/>
    <mergeCell ref="B327:B329"/>
    <mergeCell ref="C327:C329"/>
    <mergeCell ref="D327:D329"/>
    <mergeCell ref="E327:E329"/>
    <mergeCell ref="B330:B332"/>
    <mergeCell ref="C330:C332"/>
    <mergeCell ref="D330:D332"/>
    <mergeCell ref="E330:E332"/>
    <mergeCell ref="B316:B317"/>
    <mergeCell ref="C316:C317"/>
    <mergeCell ref="D316:D317"/>
    <mergeCell ref="E316:E317"/>
    <mergeCell ref="B318:B319"/>
    <mergeCell ref="C318:C319"/>
    <mergeCell ref="D318:D319"/>
    <mergeCell ref="E318:E319"/>
    <mergeCell ref="B409:B410"/>
    <mergeCell ref="C409:C410"/>
    <mergeCell ref="D409:D410"/>
    <mergeCell ref="E409:E410"/>
    <mergeCell ref="A593:F594"/>
    <mergeCell ref="B333:B335"/>
    <mergeCell ref="C333:C335"/>
    <mergeCell ref="D333:D335"/>
    <mergeCell ref="E333:E335"/>
    <mergeCell ref="B401:B402"/>
    <mergeCell ref="C401:C402"/>
    <mergeCell ref="D401:D402"/>
    <mergeCell ref="E401:E402"/>
  </mergeCells>
  <printOptions horizontalCentered="1"/>
  <pageMargins left="0.15748031496062992" right="0.15748031496062992" top="0.19685039370078741" bottom="0.19685039370078741" header="0.23622047244094491" footer="0.15748031496062992"/>
  <pageSetup paperSize="9" scale="65" firstPageNumber="0" orientation="portrait" blackAndWhite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2"/>
  <sheetViews>
    <sheetView tabSelected="1" zoomScaleNormal="100" workbookViewId="0">
      <selection activeCell="L6" sqref="L6"/>
    </sheetView>
  </sheetViews>
  <sheetFormatPr defaultRowHeight="15" x14ac:dyDescent="0.25"/>
  <cols>
    <col min="1" max="1" width="5" style="519" customWidth="1"/>
    <col min="2" max="2" width="75.140625" style="569" customWidth="1"/>
    <col min="3" max="3" width="19.42578125" style="570" hidden="1" customWidth="1"/>
    <col min="4" max="4" width="20.28515625" style="570" customWidth="1"/>
    <col min="5" max="5" width="18.85546875" style="570" customWidth="1"/>
    <col min="6" max="6" width="13.85546875" style="570" customWidth="1"/>
    <col min="7" max="7" width="18.42578125" style="471" customWidth="1"/>
    <col min="8" max="8" width="19.85546875" style="471" customWidth="1"/>
    <col min="9" max="16384" width="9.140625" style="471"/>
  </cols>
  <sheetData>
    <row r="1" spans="1:8" ht="24" customHeight="1" x14ac:dyDescent="0.25">
      <c r="A1" s="706" t="s">
        <v>538</v>
      </c>
      <c r="B1" s="706"/>
      <c r="C1" s="706"/>
      <c r="D1" s="706"/>
      <c r="E1" s="706"/>
      <c r="F1" s="706"/>
    </row>
    <row r="2" spans="1:8" ht="13.5" hidden="1" customHeight="1" x14ac:dyDescent="0.25">
      <c r="A2" s="472"/>
      <c r="B2" s="472"/>
      <c r="C2" s="472"/>
      <c r="D2" s="472"/>
      <c r="E2" s="472"/>
      <c r="F2" s="472"/>
    </row>
    <row r="3" spans="1:8" ht="15" customHeight="1" thickBot="1" x14ac:dyDescent="0.3">
      <c r="A3" s="473"/>
      <c r="B3" s="474"/>
      <c r="C3" s="474"/>
      <c r="D3" s="474"/>
      <c r="E3" s="474"/>
      <c r="F3" s="720" t="s">
        <v>0</v>
      </c>
    </row>
    <row r="4" spans="1:8" s="707" customFormat="1" ht="35.25" customHeight="1" thickBot="1" x14ac:dyDescent="0.3">
      <c r="A4" s="708" t="s">
        <v>1</v>
      </c>
      <c r="B4" s="709" t="s">
        <v>276</v>
      </c>
      <c r="C4" s="710" t="s">
        <v>274</v>
      </c>
      <c r="D4" s="711" t="s">
        <v>539</v>
      </c>
      <c r="E4" s="712" t="s">
        <v>547</v>
      </c>
      <c r="F4" s="713" t="s">
        <v>272</v>
      </c>
    </row>
    <row r="5" spans="1:8" s="474" customFormat="1" ht="7.5" customHeight="1" thickBot="1" x14ac:dyDescent="0.3">
      <c r="A5" s="714"/>
      <c r="B5" s="715"/>
      <c r="C5" s="716"/>
      <c r="D5" s="717"/>
      <c r="E5" s="718"/>
      <c r="F5" s="719"/>
    </row>
    <row r="6" spans="1:8" s="478" customFormat="1" ht="36" customHeight="1" thickBot="1" x14ac:dyDescent="0.3">
      <c r="A6" s="475">
        <v>1</v>
      </c>
      <c r="B6" s="476" t="s">
        <v>224</v>
      </c>
      <c r="C6" s="594" t="e">
        <f>C7+C8+C13</f>
        <v>#REF!</v>
      </c>
      <c r="D6" s="477">
        <v>996975914.42999995</v>
      </c>
      <c r="E6" s="477">
        <v>172280583.83000001</v>
      </c>
      <c r="F6" s="625">
        <v>0.17280315535857035</v>
      </c>
      <c r="H6" s="479"/>
    </row>
    <row r="7" spans="1:8" s="483" customFormat="1" ht="35.25" customHeight="1" thickBot="1" x14ac:dyDescent="0.3">
      <c r="A7" s="480"/>
      <c r="B7" s="481" t="s">
        <v>10</v>
      </c>
      <c r="C7" s="595" t="e">
        <f>#REF!</f>
        <v>#REF!</v>
      </c>
      <c r="D7" s="482">
        <v>100000</v>
      </c>
      <c r="E7" s="482">
        <v>0</v>
      </c>
      <c r="F7" s="626">
        <v>0</v>
      </c>
      <c r="H7" s="484"/>
    </row>
    <row r="8" spans="1:8" s="486" customFormat="1" ht="36" customHeight="1" thickBot="1" x14ac:dyDescent="0.3">
      <c r="A8" s="485"/>
      <c r="B8" s="481" t="s">
        <v>156</v>
      </c>
      <c r="C8" s="595" t="e">
        <f>#REF!+C10</f>
        <v>#REF!</v>
      </c>
      <c r="D8" s="482">
        <v>976539432.52999997</v>
      </c>
      <c r="E8" s="482">
        <v>151944101.93000001</v>
      </c>
      <c r="F8" s="626">
        <v>0.15559443568637682</v>
      </c>
      <c r="H8" s="487"/>
    </row>
    <row r="9" spans="1:8" s="474" customFormat="1" ht="12.75" hidden="1" customHeight="1" x14ac:dyDescent="0.25">
      <c r="A9" s="488"/>
      <c r="B9" s="489" t="s">
        <v>502</v>
      </c>
      <c r="C9" s="490"/>
      <c r="D9" s="508"/>
      <c r="E9" s="508"/>
      <c r="F9" s="627" t="e">
        <v>#DIV/0!</v>
      </c>
      <c r="G9" s="491"/>
      <c r="H9" s="492"/>
    </row>
    <row r="10" spans="1:8" s="474" customFormat="1" ht="30" hidden="1" customHeight="1" x14ac:dyDescent="0.25">
      <c r="A10" s="488"/>
      <c r="B10" s="493" t="s">
        <v>212</v>
      </c>
      <c r="C10" s="494">
        <f>SUM(C11:C11)</f>
        <v>842549393.94000006</v>
      </c>
      <c r="D10" s="613">
        <v>0</v>
      </c>
      <c r="E10" s="613">
        <v>0</v>
      </c>
      <c r="F10" s="628" t="e">
        <v>#DIV/0!</v>
      </c>
      <c r="H10" s="492"/>
    </row>
    <row r="11" spans="1:8" s="474" customFormat="1" ht="13.5" hidden="1" customHeight="1" x14ac:dyDescent="0.25">
      <c r="A11" s="488"/>
      <c r="B11" s="495"/>
      <c r="C11" s="490">
        <v>842549393.94000006</v>
      </c>
      <c r="D11" s="508"/>
      <c r="E11" s="508"/>
      <c r="F11" s="627" t="e">
        <v>#DIV/0!</v>
      </c>
      <c r="G11" s="491"/>
      <c r="H11" s="492"/>
    </row>
    <row r="12" spans="1:8" s="474" customFormat="1" ht="15.75" hidden="1" customHeight="1" thickBot="1" x14ac:dyDescent="0.3">
      <c r="A12" s="488"/>
      <c r="B12" s="496"/>
      <c r="C12" s="497"/>
      <c r="D12" s="614"/>
      <c r="E12" s="614"/>
      <c r="F12" s="627" t="e">
        <v>#DIV/0!</v>
      </c>
      <c r="G12" s="491"/>
      <c r="H12" s="492"/>
    </row>
    <row r="13" spans="1:8" s="486" customFormat="1" ht="26.25" customHeight="1" thickBot="1" x14ac:dyDescent="0.3">
      <c r="A13" s="485"/>
      <c r="B13" s="481" t="s">
        <v>211</v>
      </c>
      <c r="C13" s="595" t="e">
        <f>#REF!</f>
        <v>#REF!</v>
      </c>
      <c r="D13" s="482">
        <v>20336481.899999999</v>
      </c>
      <c r="E13" s="482">
        <v>20336481.899999999</v>
      </c>
      <c r="F13" s="626">
        <v>1</v>
      </c>
      <c r="H13" s="487"/>
    </row>
    <row r="14" spans="1:8" s="478" customFormat="1" ht="38.25" customHeight="1" thickBot="1" x14ac:dyDescent="0.3">
      <c r="A14" s="498">
        <v>2</v>
      </c>
      <c r="B14" s="499" t="s">
        <v>225</v>
      </c>
      <c r="C14" s="596" t="e">
        <f>C15+C16+C19+C26+C29+#REF!</f>
        <v>#REF!</v>
      </c>
      <c r="D14" s="500">
        <v>2430514725.1900005</v>
      </c>
      <c r="E14" s="500">
        <v>251319475</v>
      </c>
      <c r="F14" s="629">
        <v>0.10340174959456525</v>
      </c>
      <c r="H14" s="479"/>
    </row>
    <row r="15" spans="1:8" s="503" customFormat="1" ht="56.25" customHeight="1" x14ac:dyDescent="0.25">
      <c r="A15" s="480"/>
      <c r="B15" s="501" t="s">
        <v>244</v>
      </c>
      <c r="C15" s="578" t="e">
        <f>#REF!+#REF!</f>
        <v>#REF!</v>
      </c>
      <c r="D15" s="502">
        <v>924556106.92000008</v>
      </c>
      <c r="E15" s="502">
        <v>162051644.93000001</v>
      </c>
      <c r="F15" s="630">
        <v>0.17527507927003722</v>
      </c>
      <c r="H15" s="504"/>
    </row>
    <row r="16" spans="1:8" s="503" customFormat="1" ht="18.75" customHeight="1" x14ac:dyDescent="0.25">
      <c r="A16" s="480"/>
      <c r="B16" s="505" t="s">
        <v>164</v>
      </c>
      <c r="C16" s="582" t="e">
        <f>#REF!</f>
        <v>#REF!</v>
      </c>
      <c r="D16" s="506">
        <v>108183.24</v>
      </c>
      <c r="E16" s="506">
        <v>0</v>
      </c>
      <c r="F16" s="631">
        <v>0</v>
      </c>
      <c r="H16" s="504"/>
    </row>
    <row r="17" spans="1:8" s="474" customFormat="1" ht="34.5" hidden="1" customHeight="1" x14ac:dyDescent="0.25">
      <c r="A17" s="488"/>
      <c r="B17" s="493" t="s">
        <v>431</v>
      </c>
      <c r="C17" s="581"/>
      <c r="D17" s="507">
        <v>0</v>
      </c>
      <c r="E17" s="507">
        <v>0</v>
      </c>
      <c r="F17" s="632" t="e">
        <v>#DIV/0!</v>
      </c>
      <c r="G17" s="491"/>
      <c r="H17" s="492"/>
    </row>
    <row r="18" spans="1:8" s="474" customFormat="1" ht="15.75" hidden="1" customHeight="1" x14ac:dyDescent="0.25">
      <c r="A18" s="488"/>
      <c r="B18" s="495"/>
      <c r="C18" s="490"/>
      <c r="D18" s="508"/>
      <c r="E18" s="508"/>
      <c r="F18" s="627" t="e">
        <v>#DIV/0!</v>
      </c>
      <c r="G18" s="491"/>
      <c r="H18" s="492"/>
    </row>
    <row r="19" spans="1:8" s="474" customFormat="1" ht="30" hidden="1" customHeight="1" x14ac:dyDescent="0.25">
      <c r="A19" s="488"/>
      <c r="B19" s="505" t="s">
        <v>212</v>
      </c>
      <c r="C19" s="582">
        <f>C20</f>
        <v>915834444.45000005</v>
      </c>
      <c r="D19" s="506">
        <v>0</v>
      </c>
      <c r="E19" s="506">
        <v>0</v>
      </c>
      <c r="F19" s="631" t="e">
        <v>#DIV/0!</v>
      </c>
      <c r="H19" s="492"/>
    </row>
    <row r="20" spans="1:8" s="474" customFormat="1" ht="102.75" hidden="1" customHeight="1" x14ac:dyDescent="0.25">
      <c r="A20" s="488"/>
      <c r="B20" s="493" t="s">
        <v>223</v>
      </c>
      <c r="C20" s="581">
        <f>SUM(C21:C21)</f>
        <v>915834444.45000005</v>
      </c>
      <c r="D20" s="507">
        <v>0</v>
      </c>
      <c r="E20" s="507">
        <v>0</v>
      </c>
      <c r="F20" s="632" t="e">
        <v>#DIV/0!</v>
      </c>
      <c r="H20" s="492"/>
    </row>
    <row r="21" spans="1:8" s="474" customFormat="1" ht="23.25" hidden="1" customHeight="1" x14ac:dyDescent="0.25">
      <c r="A21" s="488"/>
      <c r="B21" s="495"/>
      <c r="C21" s="490">
        <v>915834444.45000005</v>
      </c>
      <c r="D21" s="508">
        <v>0</v>
      </c>
      <c r="E21" s="508">
        <v>0</v>
      </c>
      <c r="F21" s="627" t="e">
        <v>#DIV/0!</v>
      </c>
      <c r="G21" s="491"/>
      <c r="H21" s="492"/>
    </row>
    <row r="22" spans="1:8" s="474" customFormat="1" ht="19.5" hidden="1" customHeight="1" x14ac:dyDescent="0.25">
      <c r="A22" s="488"/>
      <c r="B22" s="495"/>
      <c r="C22" s="490"/>
      <c r="D22" s="508">
        <v>0</v>
      </c>
      <c r="E22" s="508">
        <v>0</v>
      </c>
      <c r="F22" s="627" t="e">
        <v>#DIV/0!</v>
      </c>
      <c r="G22" s="491"/>
      <c r="H22" s="492"/>
    </row>
    <row r="23" spans="1:8" s="474" customFormat="1" ht="106.5" hidden="1" customHeight="1" x14ac:dyDescent="0.25">
      <c r="A23" s="488"/>
      <c r="B23" s="493" t="s">
        <v>512</v>
      </c>
      <c r="C23" s="597"/>
      <c r="D23" s="509">
        <v>0</v>
      </c>
      <c r="E23" s="509">
        <v>0</v>
      </c>
      <c r="F23" s="633" t="e">
        <v>#DIV/0!</v>
      </c>
      <c r="G23" s="491"/>
      <c r="H23" s="492"/>
    </row>
    <row r="24" spans="1:8" s="474" customFormat="1" ht="27" hidden="1" customHeight="1" x14ac:dyDescent="0.25">
      <c r="A24" s="488"/>
      <c r="B24" s="495"/>
      <c r="C24" s="490"/>
      <c r="D24" s="508"/>
      <c r="E24" s="508"/>
      <c r="F24" s="627" t="e">
        <v>#DIV/0!</v>
      </c>
      <c r="G24" s="491"/>
      <c r="H24" s="492"/>
    </row>
    <row r="25" spans="1:8" s="474" customFormat="1" ht="27" hidden="1" customHeight="1" x14ac:dyDescent="0.25">
      <c r="A25" s="488"/>
      <c r="B25" s="495"/>
      <c r="C25" s="490"/>
      <c r="D25" s="508"/>
      <c r="E25" s="508"/>
      <c r="F25" s="627" t="e">
        <v>#DIV/0!</v>
      </c>
      <c r="G25" s="491"/>
      <c r="H25" s="492"/>
    </row>
    <row r="26" spans="1:8" s="503" customFormat="1" ht="18.75" customHeight="1" x14ac:dyDescent="0.25">
      <c r="A26" s="480"/>
      <c r="B26" s="505" t="s">
        <v>22</v>
      </c>
      <c r="C26" s="582" t="e">
        <f>#REF!</f>
        <v>#REF!</v>
      </c>
      <c r="D26" s="506">
        <v>211017366.44999999</v>
      </c>
      <c r="E26" s="506">
        <v>45224022.579999998</v>
      </c>
      <c r="F26" s="631">
        <v>0.21431422134024078</v>
      </c>
      <c r="H26" s="504"/>
    </row>
    <row r="27" spans="1:8" s="511" customFormat="1" ht="111" hidden="1" customHeight="1" x14ac:dyDescent="0.25">
      <c r="A27" s="510"/>
      <c r="B27" s="493" t="s">
        <v>524</v>
      </c>
      <c r="C27" s="581"/>
      <c r="D27" s="507">
        <v>0</v>
      </c>
      <c r="E27" s="507">
        <v>0</v>
      </c>
      <c r="F27" s="632" t="e">
        <v>#DIV/0!</v>
      </c>
      <c r="H27" s="512"/>
    </row>
    <row r="28" spans="1:8" s="474" customFormat="1" ht="16.5" hidden="1" customHeight="1" x14ac:dyDescent="0.25">
      <c r="A28" s="488"/>
      <c r="B28" s="495"/>
      <c r="C28" s="490"/>
      <c r="D28" s="508"/>
      <c r="E28" s="508"/>
      <c r="F28" s="627" t="e">
        <v>#DIV/0!</v>
      </c>
      <c r="G28" s="492"/>
      <c r="H28" s="492"/>
    </row>
    <row r="29" spans="1:8" s="503" customFormat="1" ht="42" customHeight="1" thickBot="1" x14ac:dyDescent="0.3">
      <c r="A29" s="480"/>
      <c r="B29" s="505" t="s">
        <v>23</v>
      </c>
      <c r="C29" s="582" t="e">
        <f>#REF!+C30</f>
        <v>#REF!</v>
      </c>
      <c r="D29" s="506">
        <v>1294833068.5800002</v>
      </c>
      <c r="E29" s="506">
        <v>44043807.490000002</v>
      </c>
      <c r="F29" s="631">
        <v>3.4015046849476406E-2</v>
      </c>
      <c r="H29" s="504"/>
    </row>
    <row r="30" spans="1:8" s="474" customFormat="1" ht="47.25" hidden="1" customHeight="1" x14ac:dyDescent="0.25">
      <c r="A30" s="488"/>
      <c r="B30" s="493" t="s">
        <v>429</v>
      </c>
      <c r="C30" s="581">
        <f>C31</f>
        <v>0</v>
      </c>
      <c r="D30" s="507">
        <v>0</v>
      </c>
      <c r="E30" s="507">
        <v>0</v>
      </c>
      <c r="F30" s="632" t="e">
        <v>#DIV/0!</v>
      </c>
      <c r="H30" s="492"/>
    </row>
    <row r="31" spans="1:8" s="474" customFormat="1" ht="15.75" hidden="1" customHeight="1" x14ac:dyDescent="0.25">
      <c r="A31" s="488"/>
      <c r="B31" s="495"/>
      <c r="C31" s="490">
        <v>0</v>
      </c>
      <c r="D31" s="508"/>
      <c r="E31" s="508"/>
      <c r="F31" s="627" t="e">
        <v>#DIV/0!</v>
      </c>
      <c r="G31" s="491"/>
      <c r="H31" s="492"/>
    </row>
    <row r="32" spans="1:8" s="470" customFormat="1" ht="37.5" customHeight="1" thickBot="1" x14ac:dyDescent="0.3">
      <c r="A32" s="475">
        <v>3</v>
      </c>
      <c r="B32" s="476" t="s">
        <v>226</v>
      </c>
      <c r="C32" s="594" t="e">
        <f>C33+C34+C40+C41+C42+C43+C56+C57+C58</f>
        <v>#REF!</v>
      </c>
      <c r="D32" s="477">
        <v>740225727.26000011</v>
      </c>
      <c r="E32" s="477">
        <v>122549416.09000002</v>
      </c>
      <c r="F32" s="625">
        <v>0.16555681811226108</v>
      </c>
      <c r="H32" s="513"/>
    </row>
    <row r="33" spans="1:8" s="503" customFormat="1" ht="54.75" customHeight="1" x14ac:dyDescent="0.25">
      <c r="A33" s="480"/>
      <c r="B33" s="514" t="s">
        <v>165</v>
      </c>
      <c r="C33" s="598" t="e">
        <f>#REF!</f>
        <v>#REF!</v>
      </c>
      <c r="D33" s="515">
        <v>3509546.24</v>
      </c>
      <c r="E33" s="544">
        <v>0</v>
      </c>
      <c r="F33" s="634">
        <v>0</v>
      </c>
      <c r="H33" s="504"/>
    </row>
    <row r="34" spans="1:8" s="503" customFormat="1" ht="66.75" customHeight="1" x14ac:dyDescent="0.25">
      <c r="A34" s="480"/>
      <c r="B34" s="516" t="s">
        <v>166</v>
      </c>
      <c r="C34" s="599" t="e">
        <f>#REF!+#REF!+#REF!</f>
        <v>#REF!</v>
      </c>
      <c r="D34" s="517">
        <v>62366564.019999996</v>
      </c>
      <c r="E34" s="517">
        <v>10253581.359999999</v>
      </c>
      <c r="F34" s="635">
        <v>0.1644083095023775</v>
      </c>
      <c r="H34" s="504"/>
    </row>
    <row r="35" spans="1:8" s="511" customFormat="1" ht="63.75" hidden="1" customHeight="1" x14ac:dyDescent="0.25">
      <c r="A35" s="510"/>
      <c r="B35" s="493" t="s">
        <v>526</v>
      </c>
      <c r="C35" s="581">
        <f t="shared" ref="C35" si="0">C36</f>
        <v>174357</v>
      </c>
      <c r="D35" s="507">
        <v>0</v>
      </c>
      <c r="E35" s="507">
        <v>0</v>
      </c>
      <c r="F35" s="632" t="e">
        <v>#DIV/0!</v>
      </c>
      <c r="H35" s="512"/>
    </row>
    <row r="36" spans="1:8" s="474" customFormat="1" ht="12.75" hidden="1" customHeight="1" x14ac:dyDescent="0.25">
      <c r="A36" s="488"/>
      <c r="B36" s="518"/>
      <c r="C36" s="490">
        <v>174357</v>
      </c>
      <c r="D36" s="508"/>
      <c r="E36" s="508"/>
      <c r="F36" s="627" t="e">
        <v>#DIV/0!</v>
      </c>
      <c r="G36" s="492"/>
      <c r="H36" s="492"/>
    </row>
    <row r="37" spans="1:8" s="474" customFormat="1" ht="111.75" hidden="1" customHeight="1" x14ac:dyDescent="0.25">
      <c r="A37" s="488"/>
      <c r="B37" s="516" t="s">
        <v>433</v>
      </c>
      <c r="C37" s="599"/>
      <c r="D37" s="517">
        <v>0</v>
      </c>
      <c r="E37" s="517">
        <v>0</v>
      </c>
      <c r="F37" s="635" t="e">
        <v>#DIV/0!</v>
      </c>
      <c r="H37" s="492"/>
    </row>
    <row r="38" spans="1:8" s="474" customFormat="1" ht="43.5" hidden="1" customHeight="1" x14ac:dyDescent="0.25">
      <c r="A38" s="488"/>
      <c r="B38" s="493" t="s">
        <v>426</v>
      </c>
      <c r="C38" s="581"/>
      <c r="D38" s="507">
        <v>0</v>
      </c>
      <c r="E38" s="507">
        <v>0</v>
      </c>
      <c r="F38" s="632" t="e">
        <v>#DIV/0!</v>
      </c>
      <c r="H38" s="492"/>
    </row>
    <row r="39" spans="1:8" s="474" customFormat="1" ht="15" hidden="1" customHeight="1" x14ac:dyDescent="0.25">
      <c r="A39" s="488"/>
      <c r="B39" s="495"/>
      <c r="C39" s="490"/>
      <c r="D39" s="508"/>
      <c r="E39" s="508"/>
      <c r="F39" s="627" t="e">
        <v>#DIV/0!</v>
      </c>
      <c r="H39" s="492"/>
    </row>
    <row r="40" spans="1:8" s="503" customFormat="1" ht="51.75" customHeight="1" x14ac:dyDescent="0.25">
      <c r="A40" s="480"/>
      <c r="B40" s="516" t="s">
        <v>167</v>
      </c>
      <c r="C40" s="599" t="e">
        <f>#REF!+#REF!+#REF!+#REF!</f>
        <v>#REF!</v>
      </c>
      <c r="D40" s="517">
        <v>90358652.709999993</v>
      </c>
      <c r="E40" s="517">
        <v>23068772.969999999</v>
      </c>
      <c r="F40" s="635">
        <v>0.25530231226485495</v>
      </c>
      <c r="H40" s="504"/>
    </row>
    <row r="41" spans="1:8" s="503" customFormat="1" ht="43.5" customHeight="1" x14ac:dyDescent="0.25">
      <c r="A41" s="480"/>
      <c r="B41" s="516" t="s">
        <v>168</v>
      </c>
      <c r="C41" s="599" t="e">
        <f>#REF!</f>
        <v>#REF!</v>
      </c>
      <c r="D41" s="517">
        <v>145579368</v>
      </c>
      <c r="E41" s="517">
        <v>7192251</v>
      </c>
      <c r="F41" s="635">
        <v>4.9404329053001524E-2</v>
      </c>
      <c r="G41" s="491"/>
      <c r="H41" s="491"/>
    </row>
    <row r="42" spans="1:8" s="503" customFormat="1" ht="37.5" customHeight="1" x14ac:dyDescent="0.25">
      <c r="A42" s="480"/>
      <c r="B42" s="516" t="s">
        <v>169</v>
      </c>
      <c r="C42" s="599" t="e">
        <f>#REF!+#REF!+#REF!+#REF!</f>
        <v>#REF!</v>
      </c>
      <c r="D42" s="517">
        <v>34558192.969999999</v>
      </c>
      <c r="E42" s="517">
        <v>4694227.3899999997</v>
      </c>
      <c r="F42" s="635">
        <v>0.13583544122446053</v>
      </c>
      <c r="G42" s="491"/>
      <c r="H42" s="491"/>
    </row>
    <row r="43" spans="1:8" s="503" customFormat="1" ht="18.75" customHeight="1" thickBot="1" x14ac:dyDescent="0.3">
      <c r="A43" s="480"/>
      <c r="B43" s="516" t="s">
        <v>219</v>
      </c>
      <c r="C43" s="599" t="e">
        <f>#REF!</f>
        <v>#REF!</v>
      </c>
      <c r="D43" s="517">
        <v>2500000</v>
      </c>
      <c r="E43" s="517">
        <v>2500000</v>
      </c>
      <c r="F43" s="635">
        <v>1</v>
      </c>
      <c r="G43" s="491"/>
      <c r="H43" s="491"/>
    </row>
    <row r="44" spans="1:8" s="519" customFormat="1" ht="17.25" hidden="1" customHeight="1" x14ac:dyDescent="0.25">
      <c r="A44" s="488"/>
      <c r="B44" s="489"/>
      <c r="C44" s="490"/>
      <c r="D44" s="508"/>
      <c r="E44" s="508"/>
      <c r="F44" s="627" t="e">
        <v>#DIV/0!</v>
      </c>
      <c r="G44" s="491"/>
      <c r="H44" s="491"/>
    </row>
    <row r="45" spans="1:8" s="519" customFormat="1" ht="16.5" hidden="1" customHeight="1" x14ac:dyDescent="0.25">
      <c r="A45" s="488"/>
      <c r="B45" s="489"/>
      <c r="C45" s="490"/>
      <c r="D45" s="508"/>
      <c r="E45" s="508"/>
      <c r="F45" s="627" t="e">
        <v>#DIV/0!</v>
      </c>
      <c r="G45" s="491"/>
      <c r="H45" s="491"/>
    </row>
    <row r="46" spans="1:8" s="519" customFormat="1" ht="18" hidden="1" customHeight="1" x14ac:dyDescent="0.25">
      <c r="A46" s="488"/>
      <c r="B46" s="489"/>
      <c r="C46" s="490"/>
      <c r="D46" s="508"/>
      <c r="E46" s="508"/>
      <c r="F46" s="627" t="e">
        <v>#DIV/0!</v>
      </c>
      <c r="G46" s="491"/>
      <c r="H46" s="491"/>
    </row>
    <row r="47" spans="1:8" s="519" customFormat="1" ht="18.75" hidden="1" customHeight="1" x14ac:dyDescent="0.25">
      <c r="A47" s="488"/>
      <c r="B47" s="489"/>
      <c r="C47" s="490"/>
      <c r="D47" s="508"/>
      <c r="E47" s="508"/>
      <c r="F47" s="627" t="e">
        <v>#DIV/0!</v>
      </c>
      <c r="G47" s="491"/>
      <c r="H47" s="491"/>
    </row>
    <row r="48" spans="1:8" s="519" customFormat="1" ht="17.25" hidden="1" customHeight="1" x14ac:dyDescent="0.25">
      <c r="A48" s="488"/>
      <c r="B48" s="489"/>
      <c r="C48" s="490"/>
      <c r="D48" s="508"/>
      <c r="E48" s="508"/>
      <c r="F48" s="627" t="e">
        <v>#DIV/0!</v>
      </c>
      <c r="G48" s="491"/>
      <c r="H48" s="491"/>
    </row>
    <row r="49" spans="1:8" s="519" customFormat="1" ht="18.75" hidden="1" customHeight="1" x14ac:dyDescent="0.25">
      <c r="A49" s="488"/>
      <c r="B49" s="489"/>
      <c r="C49" s="490"/>
      <c r="D49" s="508"/>
      <c r="E49" s="508"/>
      <c r="F49" s="627" t="e">
        <v>#DIV/0!</v>
      </c>
      <c r="G49" s="491"/>
      <c r="H49" s="491"/>
    </row>
    <row r="50" spans="1:8" s="519" customFormat="1" ht="19.5" hidden="1" customHeight="1" x14ac:dyDescent="0.25">
      <c r="A50" s="488"/>
      <c r="B50" s="489"/>
      <c r="C50" s="490"/>
      <c r="D50" s="508"/>
      <c r="E50" s="508"/>
      <c r="F50" s="627" t="e">
        <v>#DIV/0!</v>
      </c>
      <c r="G50" s="491"/>
      <c r="H50" s="491"/>
    </row>
    <row r="51" spans="1:8" s="519" customFormat="1" ht="17.25" hidden="1" customHeight="1" x14ac:dyDescent="0.25">
      <c r="A51" s="488"/>
      <c r="B51" s="489"/>
      <c r="C51" s="490"/>
      <c r="D51" s="508"/>
      <c r="E51" s="508"/>
      <c r="F51" s="627" t="e">
        <v>#DIV/0!</v>
      </c>
      <c r="G51" s="491"/>
      <c r="H51" s="491"/>
    </row>
    <row r="52" spans="1:8" s="519" customFormat="1" ht="20.25" hidden="1" customHeight="1" x14ac:dyDescent="0.25">
      <c r="A52" s="488"/>
      <c r="B52" s="489"/>
      <c r="C52" s="490"/>
      <c r="D52" s="508"/>
      <c r="E52" s="508"/>
      <c r="F52" s="627" t="e">
        <v>#DIV/0!</v>
      </c>
      <c r="G52" s="491"/>
      <c r="H52" s="491"/>
    </row>
    <row r="53" spans="1:8" s="519" customFormat="1" ht="12.75" hidden="1" customHeight="1" x14ac:dyDescent="0.25">
      <c r="A53" s="488"/>
      <c r="B53" s="489"/>
      <c r="C53" s="490"/>
      <c r="D53" s="508"/>
      <c r="E53" s="508"/>
      <c r="F53" s="627" t="e">
        <v>#DIV/0!</v>
      </c>
      <c r="G53" s="491"/>
      <c r="H53" s="491"/>
    </row>
    <row r="54" spans="1:8" s="519" customFormat="1" ht="12.75" hidden="1" customHeight="1" x14ac:dyDescent="0.25">
      <c r="A54" s="488"/>
      <c r="B54" s="495"/>
      <c r="C54" s="490"/>
      <c r="D54" s="508"/>
      <c r="E54" s="508"/>
      <c r="F54" s="627" t="e">
        <v>#DIV/0!</v>
      </c>
      <c r="G54" s="491"/>
      <c r="H54" s="491"/>
    </row>
    <row r="55" spans="1:8" s="474" customFormat="1" ht="12.75" hidden="1" customHeight="1" thickBot="1" x14ac:dyDescent="0.3">
      <c r="A55" s="488"/>
      <c r="B55" s="518"/>
      <c r="C55" s="490"/>
      <c r="D55" s="508"/>
      <c r="E55" s="508"/>
      <c r="F55" s="627" t="e">
        <v>#DIV/0!</v>
      </c>
      <c r="G55" s="491"/>
      <c r="H55" s="491"/>
    </row>
    <row r="56" spans="1:8" s="474" customFormat="1" ht="35.25" customHeight="1" thickBot="1" x14ac:dyDescent="0.3">
      <c r="A56" s="488"/>
      <c r="B56" s="481" t="s">
        <v>215</v>
      </c>
      <c r="C56" s="595" t="e">
        <f>#REF!</f>
        <v>#REF!</v>
      </c>
      <c r="D56" s="482">
        <v>354784847.62</v>
      </c>
      <c r="E56" s="482">
        <v>66212174.740000002</v>
      </c>
      <c r="F56" s="626">
        <v>0.18662627557002656</v>
      </c>
      <c r="G56" s="491"/>
      <c r="H56" s="491"/>
    </row>
    <row r="57" spans="1:8" s="474" customFormat="1" ht="38.25" customHeight="1" thickBot="1" x14ac:dyDescent="0.3">
      <c r="A57" s="488"/>
      <c r="B57" s="481" t="s">
        <v>26</v>
      </c>
      <c r="C57" s="595" t="e">
        <f>#REF!</f>
        <v>#REF!</v>
      </c>
      <c r="D57" s="482">
        <v>39016151</v>
      </c>
      <c r="E57" s="482">
        <v>7995345.29</v>
      </c>
      <c r="F57" s="626">
        <v>0.2049239887860799</v>
      </c>
      <c r="G57" s="491"/>
      <c r="H57" s="491"/>
    </row>
    <row r="58" spans="1:8" s="483" customFormat="1" ht="40.5" customHeight="1" thickBot="1" x14ac:dyDescent="0.3">
      <c r="A58" s="480"/>
      <c r="B58" s="481" t="s">
        <v>16</v>
      </c>
      <c r="C58" s="595" t="e">
        <f>#REF!</f>
        <v>#REF!</v>
      </c>
      <c r="D58" s="482">
        <v>7552404.7000000002</v>
      </c>
      <c r="E58" s="482">
        <v>633063.34</v>
      </c>
      <c r="F58" s="626">
        <v>8.3822751182812003E-2</v>
      </c>
      <c r="G58" s="491"/>
      <c r="H58" s="491"/>
    </row>
    <row r="59" spans="1:8" s="478" customFormat="1" ht="33" customHeight="1" thickBot="1" x14ac:dyDescent="0.3">
      <c r="A59" s="520">
        <v>4</v>
      </c>
      <c r="B59" s="521" t="s">
        <v>227</v>
      </c>
      <c r="C59" s="596" t="e">
        <f>C60+C61</f>
        <v>#REF!</v>
      </c>
      <c r="D59" s="500">
        <v>243131354</v>
      </c>
      <c r="E59" s="500">
        <v>46736235.850000001</v>
      </c>
      <c r="F59" s="629">
        <v>0.19222628049033941</v>
      </c>
      <c r="G59" s="491"/>
      <c r="H59" s="491"/>
    </row>
    <row r="60" spans="1:8" s="478" customFormat="1" ht="19.5" customHeight="1" thickBot="1" x14ac:dyDescent="0.3">
      <c r="A60" s="522"/>
      <c r="B60" s="501" t="s">
        <v>170</v>
      </c>
      <c r="C60" s="578" t="e">
        <f>#REF!</f>
        <v>#REF!</v>
      </c>
      <c r="D60" s="502">
        <v>39258650.689999998</v>
      </c>
      <c r="E60" s="502">
        <v>7155538.3300000001</v>
      </c>
      <c r="F60" s="630">
        <v>0.18226653754614816</v>
      </c>
      <c r="G60" s="491"/>
      <c r="H60" s="491"/>
    </row>
    <row r="61" spans="1:8" s="503" customFormat="1" ht="34.5" customHeight="1" thickBot="1" x14ac:dyDescent="0.3">
      <c r="A61" s="480"/>
      <c r="B61" s="523" t="s">
        <v>200</v>
      </c>
      <c r="C61" s="600" t="e">
        <f>#REF!</f>
        <v>#REF!</v>
      </c>
      <c r="D61" s="524">
        <v>203872703.31</v>
      </c>
      <c r="E61" s="524">
        <v>39580697.520000003</v>
      </c>
      <c r="F61" s="636">
        <v>0.19414417367986389</v>
      </c>
      <c r="G61" s="491"/>
      <c r="H61" s="491"/>
    </row>
    <row r="62" spans="1:8" s="525" customFormat="1" ht="21.75" customHeight="1" thickBot="1" x14ac:dyDescent="0.3">
      <c r="A62" s="475">
        <v>5</v>
      </c>
      <c r="B62" s="476" t="s">
        <v>254</v>
      </c>
      <c r="C62" s="594" t="e">
        <f>C63+C74+C85+C119+C122+C138+C144+C145+C146</f>
        <v>#REF!</v>
      </c>
      <c r="D62" s="477">
        <v>10078137925.190001</v>
      </c>
      <c r="E62" s="477">
        <v>1787214159.2000003</v>
      </c>
      <c r="F62" s="625">
        <v>0.17733575115427946</v>
      </c>
      <c r="G62" s="491"/>
      <c r="H62" s="491"/>
    </row>
    <row r="63" spans="1:8" s="503" customFormat="1" ht="37.5" customHeight="1" x14ac:dyDescent="0.25">
      <c r="A63" s="480"/>
      <c r="B63" s="514" t="s">
        <v>172</v>
      </c>
      <c r="C63" s="598" t="e">
        <f>#REF!+#REF!+#REF!+#REF!+#REF!+#REF!+C64+C68+C70</f>
        <v>#REF!</v>
      </c>
      <c r="D63" s="515">
        <v>2622508711.4900002</v>
      </c>
      <c r="E63" s="544">
        <v>685684567.43999994</v>
      </c>
      <c r="F63" s="634">
        <v>0.26146131161959896</v>
      </c>
      <c r="G63" s="491"/>
      <c r="H63" s="491"/>
    </row>
    <row r="64" spans="1:8" s="511" customFormat="1" ht="28.5" hidden="1" customHeight="1" x14ac:dyDescent="0.25">
      <c r="A64" s="510"/>
      <c r="B64" s="526" t="s">
        <v>161</v>
      </c>
      <c r="C64" s="583">
        <f t="shared" ref="C64" si="1">SUM(C65:C67)</f>
        <v>0</v>
      </c>
      <c r="D64" s="527">
        <v>0</v>
      </c>
      <c r="E64" s="527">
        <v>0</v>
      </c>
      <c r="F64" s="637" t="e">
        <v>#DIV/0!</v>
      </c>
      <c r="G64" s="491"/>
      <c r="H64" s="491"/>
    </row>
    <row r="65" spans="1:8" s="473" customFormat="1" ht="12.75" hidden="1" customHeight="1" x14ac:dyDescent="0.25">
      <c r="A65" s="488"/>
      <c r="B65" s="495"/>
      <c r="C65" s="490"/>
      <c r="D65" s="508"/>
      <c r="E65" s="508"/>
      <c r="F65" s="627" t="e">
        <v>#DIV/0!</v>
      </c>
      <c r="G65" s="491"/>
      <c r="H65" s="491"/>
    </row>
    <row r="66" spans="1:8" s="473" customFormat="1" ht="12.75" hidden="1" customHeight="1" x14ac:dyDescent="0.25">
      <c r="A66" s="488"/>
      <c r="B66" s="495" t="s">
        <v>7</v>
      </c>
      <c r="C66" s="490"/>
      <c r="D66" s="508"/>
      <c r="E66" s="508"/>
      <c r="F66" s="627" t="e">
        <v>#DIV/0!</v>
      </c>
      <c r="G66" s="491"/>
      <c r="H66" s="491"/>
    </row>
    <row r="67" spans="1:8" s="473" customFormat="1" ht="12.75" hidden="1" customHeight="1" x14ac:dyDescent="0.25">
      <c r="A67" s="488"/>
      <c r="B67" s="495" t="s">
        <v>9</v>
      </c>
      <c r="C67" s="490"/>
      <c r="D67" s="508"/>
      <c r="E67" s="508"/>
      <c r="F67" s="627" t="e">
        <v>#DIV/0!</v>
      </c>
      <c r="G67" s="491"/>
      <c r="H67" s="491"/>
    </row>
    <row r="68" spans="1:8" s="511" customFormat="1" ht="30" hidden="1" customHeight="1" x14ac:dyDescent="0.25">
      <c r="A68" s="510"/>
      <c r="B68" s="493" t="s">
        <v>56</v>
      </c>
      <c r="C68" s="581">
        <f>SUM(C69:C69)</f>
        <v>0</v>
      </c>
      <c r="D68" s="507">
        <v>0</v>
      </c>
      <c r="E68" s="507">
        <v>0</v>
      </c>
      <c r="F68" s="632" t="e">
        <v>#DIV/0!</v>
      </c>
      <c r="G68" s="491"/>
      <c r="H68" s="491"/>
    </row>
    <row r="69" spans="1:8" s="474" customFormat="1" ht="15" hidden="1" customHeight="1" x14ac:dyDescent="0.25">
      <c r="A69" s="488"/>
      <c r="B69" s="495"/>
      <c r="C69" s="490"/>
      <c r="D69" s="508"/>
      <c r="E69" s="508"/>
      <c r="F69" s="627" t="e">
        <v>#DIV/0!</v>
      </c>
      <c r="G69" s="491"/>
      <c r="H69" s="491"/>
    </row>
    <row r="70" spans="1:8" s="511" customFormat="1" ht="15" hidden="1" customHeight="1" x14ac:dyDescent="0.25">
      <c r="A70" s="510"/>
      <c r="B70" s="526" t="s">
        <v>54</v>
      </c>
      <c r="C70" s="583">
        <f t="shared" ref="C70" si="2">SUM(C71:C73)</f>
        <v>0</v>
      </c>
      <c r="D70" s="527">
        <v>0</v>
      </c>
      <c r="E70" s="527">
        <v>0</v>
      </c>
      <c r="F70" s="637" t="e">
        <v>#DIV/0!</v>
      </c>
      <c r="G70" s="491"/>
      <c r="H70" s="491"/>
    </row>
    <row r="71" spans="1:8" s="473" customFormat="1" ht="12.75" hidden="1" customHeight="1" x14ac:dyDescent="0.25">
      <c r="A71" s="488"/>
      <c r="B71" s="495"/>
      <c r="C71" s="490"/>
      <c r="D71" s="508"/>
      <c r="E71" s="508"/>
      <c r="F71" s="627" t="e">
        <v>#DIV/0!</v>
      </c>
      <c r="G71" s="491"/>
      <c r="H71" s="491"/>
    </row>
    <row r="72" spans="1:8" s="473" customFormat="1" ht="12.75" hidden="1" customHeight="1" x14ac:dyDescent="0.25">
      <c r="A72" s="488"/>
      <c r="B72" s="495" t="s">
        <v>7</v>
      </c>
      <c r="C72" s="490"/>
      <c r="D72" s="508"/>
      <c r="E72" s="508"/>
      <c r="F72" s="627" t="e">
        <v>#DIV/0!</v>
      </c>
      <c r="G72" s="491"/>
      <c r="H72" s="491"/>
    </row>
    <row r="73" spans="1:8" s="473" customFormat="1" ht="12.75" hidden="1" customHeight="1" x14ac:dyDescent="0.25">
      <c r="A73" s="488"/>
      <c r="B73" s="495"/>
      <c r="C73" s="490"/>
      <c r="D73" s="508"/>
      <c r="E73" s="508"/>
      <c r="F73" s="627" t="e">
        <v>#DIV/0!</v>
      </c>
      <c r="G73" s="491"/>
      <c r="H73" s="491"/>
    </row>
    <row r="74" spans="1:8" s="503" customFormat="1" ht="36" customHeight="1" x14ac:dyDescent="0.25">
      <c r="A74" s="528"/>
      <c r="B74" s="516" t="s">
        <v>173</v>
      </c>
      <c r="C74" s="599" t="e">
        <f>#REF!+#REF!+#REF!+#REF!+#REF!+#REF!+C83</f>
        <v>#REF!</v>
      </c>
      <c r="D74" s="517">
        <v>4033781997.8499999</v>
      </c>
      <c r="E74" s="517">
        <v>813444425.43000007</v>
      </c>
      <c r="F74" s="635">
        <v>0.20165800379484186</v>
      </c>
      <c r="G74" s="491"/>
      <c r="H74" s="491"/>
    </row>
    <row r="75" spans="1:8" s="511" customFormat="1" ht="30" hidden="1" customHeight="1" x14ac:dyDescent="0.25">
      <c r="A75" s="510"/>
      <c r="B75" s="526" t="s">
        <v>161</v>
      </c>
      <c r="C75" s="583">
        <f t="shared" ref="C75" si="3">SUM(C76:C77)</f>
        <v>0</v>
      </c>
      <c r="D75" s="527">
        <v>0</v>
      </c>
      <c r="E75" s="527">
        <v>0</v>
      </c>
      <c r="F75" s="637" t="e">
        <v>#DIV/0!</v>
      </c>
      <c r="G75" s="491"/>
      <c r="H75" s="491"/>
    </row>
    <row r="76" spans="1:8" s="473" customFormat="1" ht="12.75" hidden="1" customHeight="1" x14ac:dyDescent="0.25">
      <c r="A76" s="488"/>
      <c r="B76" s="495"/>
      <c r="C76" s="490"/>
      <c r="D76" s="508"/>
      <c r="E76" s="508"/>
      <c r="F76" s="627" t="e">
        <v>#DIV/0!</v>
      </c>
      <c r="G76" s="491"/>
      <c r="H76" s="491"/>
    </row>
    <row r="77" spans="1:8" s="473" customFormat="1" ht="12.75" hidden="1" customHeight="1" x14ac:dyDescent="0.25">
      <c r="A77" s="488"/>
      <c r="B77" s="495"/>
      <c r="C77" s="490"/>
      <c r="D77" s="508"/>
      <c r="E77" s="508"/>
      <c r="F77" s="627" t="e">
        <v>#DIV/0!</v>
      </c>
      <c r="G77" s="491"/>
      <c r="H77" s="491"/>
    </row>
    <row r="78" spans="1:8" s="511" customFormat="1" ht="15" hidden="1" customHeight="1" x14ac:dyDescent="0.25">
      <c r="A78" s="510"/>
      <c r="B78" s="526" t="s">
        <v>54</v>
      </c>
      <c r="C78" s="583">
        <f t="shared" ref="C78" si="4">SUM(C79:C80)</f>
        <v>0</v>
      </c>
      <c r="D78" s="527">
        <v>0</v>
      </c>
      <c r="E78" s="527">
        <v>0</v>
      </c>
      <c r="F78" s="637" t="e">
        <v>#DIV/0!</v>
      </c>
      <c r="G78" s="491"/>
      <c r="H78" s="491"/>
    </row>
    <row r="79" spans="1:8" s="473" customFormat="1" ht="12.75" hidden="1" customHeight="1" x14ac:dyDescent="0.25">
      <c r="A79" s="488"/>
      <c r="B79" s="495"/>
      <c r="C79" s="490"/>
      <c r="D79" s="508"/>
      <c r="E79" s="508"/>
      <c r="F79" s="627" t="e">
        <v>#DIV/0!</v>
      </c>
      <c r="G79" s="491"/>
      <c r="H79" s="491"/>
    </row>
    <row r="80" spans="1:8" s="473" customFormat="1" ht="12.75" hidden="1" customHeight="1" x14ac:dyDescent="0.25">
      <c r="A80" s="488"/>
      <c r="B80" s="495"/>
      <c r="C80" s="490"/>
      <c r="D80" s="508"/>
      <c r="E80" s="508"/>
      <c r="F80" s="627" t="e">
        <v>#DIV/0!</v>
      </c>
      <c r="G80" s="491"/>
      <c r="H80" s="491"/>
    </row>
    <row r="81" spans="1:8" s="511" customFormat="1" ht="30" hidden="1" customHeight="1" x14ac:dyDescent="0.25">
      <c r="A81" s="510"/>
      <c r="B81" s="493" t="s">
        <v>56</v>
      </c>
      <c r="C81" s="581">
        <f>SUM(C82:C82)</f>
        <v>0</v>
      </c>
      <c r="D81" s="507">
        <v>0</v>
      </c>
      <c r="E81" s="507">
        <v>0</v>
      </c>
      <c r="F81" s="632" t="e">
        <v>#DIV/0!</v>
      </c>
      <c r="G81" s="491"/>
      <c r="H81" s="491"/>
    </row>
    <row r="82" spans="1:8" s="473" customFormat="1" ht="15" hidden="1" customHeight="1" x14ac:dyDescent="0.25">
      <c r="A82" s="488"/>
      <c r="B82" s="495"/>
      <c r="C82" s="490"/>
      <c r="D82" s="508"/>
      <c r="E82" s="508"/>
      <c r="F82" s="627" t="e">
        <v>#DIV/0!</v>
      </c>
      <c r="G82" s="491"/>
      <c r="H82" s="491"/>
    </row>
    <row r="83" spans="1:8" s="511" customFormat="1" ht="45.75" hidden="1" customHeight="1" x14ac:dyDescent="0.25">
      <c r="A83" s="510"/>
      <c r="B83" s="493" t="s">
        <v>65</v>
      </c>
      <c r="C83" s="581">
        <f>C84</f>
        <v>3370360</v>
      </c>
      <c r="D83" s="507">
        <v>0</v>
      </c>
      <c r="E83" s="507">
        <v>0</v>
      </c>
      <c r="F83" s="632" t="e">
        <v>#DIV/0!</v>
      </c>
      <c r="G83" s="491"/>
      <c r="H83" s="491"/>
    </row>
    <row r="84" spans="1:8" s="473" customFormat="1" ht="15.75" hidden="1" customHeight="1" x14ac:dyDescent="0.25">
      <c r="A84" s="488"/>
      <c r="B84" s="495"/>
      <c r="C84" s="490">
        <v>3370360</v>
      </c>
      <c r="D84" s="508"/>
      <c r="E84" s="508"/>
      <c r="F84" s="627" t="e">
        <v>#DIV/0!</v>
      </c>
      <c r="G84" s="491"/>
      <c r="H84" s="491"/>
    </row>
    <row r="85" spans="1:8" s="503" customFormat="1" ht="38.25" customHeight="1" x14ac:dyDescent="0.25">
      <c r="A85" s="480"/>
      <c r="B85" s="516" t="s">
        <v>174</v>
      </c>
      <c r="C85" s="599" t="e">
        <f>#REF!+#REF!</f>
        <v>#REF!</v>
      </c>
      <c r="D85" s="517">
        <v>139902946.69999999</v>
      </c>
      <c r="E85" s="517">
        <v>37037408.630000003</v>
      </c>
      <c r="F85" s="635">
        <v>0.26473644411093744</v>
      </c>
      <c r="G85" s="491"/>
      <c r="H85" s="491"/>
    </row>
    <row r="86" spans="1:8" s="511" customFormat="1" ht="15" hidden="1" customHeight="1" x14ac:dyDescent="0.25">
      <c r="A86" s="510"/>
      <c r="B86" s="526" t="s">
        <v>68</v>
      </c>
      <c r="C86" s="583">
        <f>SUM(C87:C88)</f>
        <v>0</v>
      </c>
      <c r="D86" s="527">
        <v>0</v>
      </c>
      <c r="E86" s="527">
        <v>0</v>
      </c>
      <c r="F86" s="637" t="e">
        <v>#DIV/0!</v>
      </c>
      <c r="G86" s="491"/>
      <c r="H86" s="491"/>
    </row>
    <row r="87" spans="1:8" s="474" customFormat="1" ht="12.75" hidden="1" customHeight="1" x14ac:dyDescent="0.25">
      <c r="A87" s="488"/>
      <c r="B87" s="495"/>
      <c r="C87" s="490"/>
      <c r="D87" s="508"/>
      <c r="E87" s="508"/>
      <c r="F87" s="627" t="e">
        <v>#DIV/0!</v>
      </c>
      <c r="G87" s="491"/>
      <c r="H87" s="491"/>
    </row>
    <row r="88" spans="1:8" s="473" customFormat="1" ht="12.75" hidden="1" customHeight="1" x14ac:dyDescent="0.25">
      <c r="A88" s="488"/>
      <c r="B88" s="495" t="s">
        <v>7</v>
      </c>
      <c r="C88" s="490"/>
      <c r="D88" s="508"/>
      <c r="E88" s="508"/>
      <c r="F88" s="627" t="e">
        <v>#DIV/0!</v>
      </c>
      <c r="G88" s="491"/>
      <c r="H88" s="491"/>
    </row>
    <row r="89" spans="1:8" s="511" customFormat="1" ht="15" hidden="1" customHeight="1" x14ac:dyDescent="0.25">
      <c r="A89" s="510"/>
      <c r="B89" s="526" t="s">
        <v>54</v>
      </c>
      <c r="C89" s="583">
        <f t="shared" ref="C89" si="5">SUM(C90:C91)</f>
        <v>0</v>
      </c>
      <c r="D89" s="527">
        <v>0</v>
      </c>
      <c r="E89" s="527">
        <v>0</v>
      </c>
      <c r="F89" s="637" t="e">
        <v>#DIV/0!</v>
      </c>
      <c r="G89" s="491"/>
      <c r="H89" s="491"/>
    </row>
    <row r="90" spans="1:8" s="474" customFormat="1" ht="12.75" hidden="1" customHeight="1" x14ac:dyDescent="0.25">
      <c r="A90" s="488"/>
      <c r="B90" s="495"/>
      <c r="C90" s="490"/>
      <c r="D90" s="508"/>
      <c r="E90" s="508"/>
      <c r="F90" s="627" t="e">
        <v>#DIV/0!</v>
      </c>
      <c r="G90" s="491"/>
      <c r="H90" s="491"/>
    </row>
    <row r="91" spans="1:8" s="473" customFormat="1" ht="12.75" hidden="1" customHeight="1" x14ac:dyDescent="0.25">
      <c r="A91" s="488"/>
      <c r="B91" s="495" t="s">
        <v>7</v>
      </c>
      <c r="C91" s="490"/>
      <c r="D91" s="508"/>
      <c r="E91" s="508"/>
      <c r="F91" s="627" t="e">
        <v>#DIV/0!</v>
      </c>
      <c r="G91" s="491"/>
      <c r="H91" s="491"/>
    </row>
    <row r="92" spans="1:8" s="511" customFormat="1" ht="30" hidden="1" customHeight="1" x14ac:dyDescent="0.25">
      <c r="A92" s="510"/>
      <c r="B92" s="526" t="s">
        <v>71</v>
      </c>
      <c r="C92" s="583">
        <f t="shared" ref="C92" si="6">SUM(C93:C94)</f>
        <v>0</v>
      </c>
      <c r="D92" s="527">
        <v>0</v>
      </c>
      <c r="E92" s="527">
        <v>0</v>
      </c>
      <c r="F92" s="637" t="e">
        <v>#DIV/0!</v>
      </c>
      <c r="G92" s="491"/>
      <c r="H92" s="491"/>
    </row>
    <row r="93" spans="1:8" s="474" customFormat="1" ht="12.75" hidden="1" customHeight="1" x14ac:dyDescent="0.25">
      <c r="A93" s="488"/>
      <c r="B93" s="495"/>
      <c r="C93" s="490"/>
      <c r="D93" s="508"/>
      <c r="E93" s="508"/>
      <c r="F93" s="627" t="e">
        <v>#DIV/0!</v>
      </c>
      <c r="G93" s="491"/>
      <c r="H93" s="491"/>
    </row>
    <row r="94" spans="1:8" s="473" customFormat="1" ht="12.75" hidden="1" customHeight="1" x14ac:dyDescent="0.25">
      <c r="A94" s="488"/>
      <c r="B94" s="495" t="s">
        <v>7</v>
      </c>
      <c r="C94" s="490"/>
      <c r="D94" s="508"/>
      <c r="E94" s="508"/>
      <c r="F94" s="627" t="e">
        <v>#DIV/0!</v>
      </c>
      <c r="G94" s="491"/>
      <c r="H94" s="491"/>
    </row>
    <row r="95" spans="1:8" s="511" customFormat="1" ht="45" hidden="1" customHeight="1" x14ac:dyDescent="0.25">
      <c r="A95" s="510"/>
      <c r="B95" s="526"/>
      <c r="C95" s="583">
        <f>SUM(C96:C98)</f>
        <v>0</v>
      </c>
      <c r="D95" s="527">
        <v>0</v>
      </c>
      <c r="E95" s="527">
        <v>0</v>
      </c>
      <c r="F95" s="637" t="e">
        <v>#DIV/0!</v>
      </c>
      <c r="G95" s="491"/>
      <c r="H95" s="491"/>
    </row>
    <row r="96" spans="1:8" s="474" customFormat="1" ht="12.75" hidden="1" customHeight="1" x14ac:dyDescent="0.25">
      <c r="A96" s="488"/>
      <c r="B96" s="495"/>
      <c r="C96" s="490"/>
      <c r="D96" s="508"/>
      <c r="E96" s="508"/>
      <c r="F96" s="627" t="e">
        <v>#DIV/0!</v>
      </c>
      <c r="G96" s="491"/>
      <c r="H96" s="491"/>
    </row>
    <row r="97" spans="1:8" s="474" customFormat="1" ht="12.75" hidden="1" customHeight="1" x14ac:dyDescent="0.25">
      <c r="A97" s="488"/>
      <c r="B97" s="495" t="s">
        <v>7</v>
      </c>
      <c r="C97" s="490"/>
      <c r="D97" s="508"/>
      <c r="E97" s="508"/>
      <c r="F97" s="627" t="e">
        <v>#DIV/0!</v>
      </c>
      <c r="G97" s="491"/>
      <c r="H97" s="491"/>
    </row>
    <row r="98" spans="1:8" s="474" customFormat="1" ht="12.75" hidden="1" customHeight="1" x14ac:dyDescent="0.25">
      <c r="A98" s="488"/>
      <c r="B98" s="495" t="s">
        <v>9</v>
      </c>
      <c r="C98" s="490"/>
      <c r="D98" s="508"/>
      <c r="E98" s="508"/>
      <c r="F98" s="627" t="e">
        <v>#DIV/0!</v>
      </c>
      <c r="G98" s="491"/>
      <c r="H98" s="491"/>
    </row>
    <row r="99" spans="1:8" s="511" customFormat="1" ht="15" hidden="1" customHeight="1" x14ac:dyDescent="0.25">
      <c r="A99" s="510"/>
      <c r="B99" s="526" t="s">
        <v>53</v>
      </c>
      <c r="C99" s="583">
        <f>SUM(C100:C101)</f>
        <v>0</v>
      </c>
      <c r="D99" s="527">
        <v>0</v>
      </c>
      <c r="E99" s="527">
        <v>0</v>
      </c>
      <c r="F99" s="637" t="e">
        <v>#DIV/0!</v>
      </c>
      <c r="G99" s="491"/>
      <c r="H99" s="491"/>
    </row>
    <row r="100" spans="1:8" s="474" customFormat="1" ht="12.75" hidden="1" customHeight="1" x14ac:dyDescent="0.25">
      <c r="A100" s="488"/>
      <c r="B100" s="495"/>
      <c r="C100" s="490"/>
      <c r="D100" s="508"/>
      <c r="E100" s="508"/>
      <c r="F100" s="627" t="e">
        <v>#DIV/0!</v>
      </c>
      <c r="G100" s="491"/>
      <c r="H100" s="491"/>
    </row>
    <row r="101" spans="1:8" s="474" customFormat="1" ht="10.5" hidden="1" customHeight="1" x14ac:dyDescent="0.25">
      <c r="A101" s="488"/>
      <c r="B101" s="495" t="s">
        <v>7</v>
      </c>
      <c r="C101" s="490"/>
      <c r="D101" s="508"/>
      <c r="E101" s="508"/>
      <c r="F101" s="627" t="e">
        <v>#DIV/0!</v>
      </c>
      <c r="G101" s="491"/>
      <c r="H101" s="491"/>
    </row>
    <row r="102" spans="1:8" s="503" customFormat="1" ht="30" hidden="1" customHeight="1" x14ac:dyDescent="0.25">
      <c r="A102" s="480"/>
      <c r="B102" s="529" t="s">
        <v>175</v>
      </c>
      <c r="C102" s="601">
        <f t="shared" ref="C102" si="7">C103+C105+C107+C109+C112+C114+C116</f>
        <v>0</v>
      </c>
      <c r="D102" s="530">
        <v>0</v>
      </c>
      <c r="E102" s="530">
        <v>0</v>
      </c>
      <c r="F102" s="638" t="e">
        <v>#DIV/0!</v>
      </c>
      <c r="G102" s="491"/>
      <c r="H102" s="491"/>
    </row>
    <row r="103" spans="1:8" s="511" customFormat="1" ht="15" hidden="1" customHeight="1" x14ac:dyDescent="0.25">
      <c r="A103" s="510"/>
      <c r="B103" s="526" t="s">
        <v>52</v>
      </c>
      <c r="C103" s="583">
        <f t="shared" ref="C103" si="8">C104</f>
        <v>0</v>
      </c>
      <c r="D103" s="527">
        <v>0</v>
      </c>
      <c r="E103" s="527">
        <v>0</v>
      </c>
      <c r="F103" s="637" t="e">
        <v>#DIV/0!</v>
      </c>
      <c r="G103" s="491"/>
      <c r="H103" s="491"/>
    </row>
    <row r="104" spans="1:8" s="474" customFormat="1" ht="12.75" hidden="1" customHeight="1" x14ac:dyDescent="0.25">
      <c r="A104" s="488"/>
      <c r="B104" s="495"/>
      <c r="C104" s="490"/>
      <c r="D104" s="508"/>
      <c r="E104" s="508"/>
      <c r="F104" s="627" t="e">
        <v>#DIV/0!</v>
      </c>
      <c r="G104" s="491"/>
      <c r="H104" s="491"/>
    </row>
    <row r="105" spans="1:8" s="511" customFormat="1" ht="15" hidden="1" customHeight="1" x14ac:dyDescent="0.25">
      <c r="A105" s="510"/>
      <c r="B105" s="526" t="s">
        <v>67</v>
      </c>
      <c r="C105" s="583">
        <f t="shared" ref="C105" si="9">C106</f>
        <v>0</v>
      </c>
      <c r="D105" s="527">
        <v>0</v>
      </c>
      <c r="E105" s="527">
        <v>0</v>
      </c>
      <c r="F105" s="637" t="e">
        <v>#DIV/0!</v>
      </c>
      <c r="G105" s="491"/>
      <c r="H105" s="491"/>
    </row>
    <row r="106" spans="1:8" s="474" customFormat="1" ht="12.75" hidden="1" customHeight="1" x14ac:dyDescent="0.25">
      <c r="A106" s="488"/>
      <c r="B106" s="495"/>
      <c r="C106" s="490"/>
      <c r="D106" s="508"/>
      <c r="E106" s="508"/>
      <c r="F106" s="627" t="e">
        <v>#DIV/0!</v>
      </c>
      <c r="G106" s="491"/>
      <c r="H106" s="491"/>
    </row>
    <row r="107" spans="1:8" s="511" customFormat="1" ht="15" hidden="1" customHeight="1" x14ac:dyDescent="0.25">
      <c r="A107" s="510"/>
      <c r="B107" s="526" t="s">
        <v>78</v>
      </c>
      <c r="C107" s="583">
        <f t="shared" ref="C107" si="10">C108</f>
        <v>0</v>
      </c>
      <c r="D107" s="527">
        <v>0</v>
      </c>
      <c r="E107" s="527">
        <v>0</v>
      </c>
      <c r="F107" s="637" t="e">
        <v>#DIV/0!</v>
      </c>
      <c r="G107" s="491"/>
      <c r="H107" s="491"/>
    </row>
    <row r="108" spans="1:8" s="474" customFormat="1" ht="12.75" hidden="1" customHeight="1" x14ac:dyDescent="0.25">
      <c r="A108" s="488"/>
      <c r="B108" s="495"/>
      <c r="C108" s="490"/>
      <c r="D108" s="508"/>
      <c r="E108" s="508"/>
      <c r="F108" s="627" t="e">
        <v>#DIV/0!</v>
      </c>
      <c r="G108" s="491"/>
      <c r="H108" s="491"/>
    </row>
    <row r="109" spans="1:8" s="511" customFormat="1" ht="15" hidden="1" customHeight="1" x14ac:dyDescent="0.25">
      <c r="A109" s="510"/>
      <c r="B109" s="526" t="s">
        <v>80</v>
      </c>
      <c r="C109" s="583">
        <f t="shared" ref="C109" si="11">C110+C111</f>
        <v>0</v>
      </c>
      <c r="D109" s="527">
        <v>0</v>
      </c>
      <c r="E109" s="527">
        <v>0</v>
      </c>
      <c r="F109" s="637" t="e">
        <v>#DIV/0!</v>
      </c>
      <c r="G109" s="491"/>
      <c r="H109" s="491"/>
    </row>
    <row r="110" spans="1:8" s="474" customFormat="1" ht="12.75" hidden="1" customHeight="1" x14ac:dyDescent="0.25">
      <c r="A110" s="488"/>
      <c r="B110" s="495"/>
      <c r="C110" s="490"/>
      <c r="D110" s="508"/>
      <c r="E110" s="508"/>
      <c r="F110" s="627" t="e">
        <v>#DIV/0!</v>
      </c>
      <c r="G110" s="491"/>
      <c r="H110" s="491"/>
    </row>
    <row r="111" spans="1:8" s="474" customFormat="1" ht="12.75" hidden="1" customHeight="1" x14ac:dyDescent="0.25">
      <c r="A111" s="488"/>
      <c r="B111" s="495"/>
      <c r="C111" s="490"/>
      <c r="D111" s="508"/>
      <c r="E111" s="508"/>
      <c r="F111" s="627" t="e">
        <v>#DIV/0!</v>
      </c>
      <c r="G111" s="491"/>
      <c r="H111" s="491"/>
    </row>
    <row r="112" spans="1:8" s="511" customFormat="1" ht="15" hidden="1" customHeight="1" x14ac:dyDescent="0.25">
      <c r="A112" s="510"/>
      <c r="B112" s="526" t="s">
        <v>83</v>
      </c>
      <c r="C112" s="583">
        <f>C113</f>
        <v>0</v>
      </c>
      <c r="D112" s="527">
        <v>0</v>
      </c>
      <c r="E112" s="527">
        <v>0</v>
      </c>
      <c r="F112" s="637" t="e">
        <v>#DIV/0!</v>
      </c>
      <c r="G112" s="491"/>
      <c r="H112" s="491"/>
    </row>
    <row r="113" spans="1:8" s="474" customFormat="1" ht="12.75" hidden="1" customHeight="1" x14ac:dyDescent="0.25">
      <c r="A113" s="488"/>
      <c r="B113" s="495"/>
      <c r="C113" s="490"/>
      <c r="D113" s="508"/>
      <c r="E113" s="508"/>
      <c r="F113" s="627" t="e">
        <v>#DIV/0!</v>
      </c>
      <c r="G113" s="491"/>
      <c r="H113" s="491"/>
    </row>
    <row r="114" spans="1:8" s="511" customFormat="1" ht="15" hidden="1" customHeight="1" x14ac:dyDescent="0.25">
      <c r="A114" s="510"/>
      <c r="B114" s="526" t="s">
        <v>85</v>
      </c>
      <c r="C114" s="583">
        <f t="shared" ref="C114" si="12">C115</f>
        <v>0</v>
      </c>
      <c r="D114" s="527">
        <v>0</v>
      </c>
      <c r="E114" s="527">
        <v>0</v>
      </c>
      <c r="F114" s="637" t="e">
        <v>#DIV/0!</v>
      </c>
      <c r="G114" s="491"/>
      <c r="H114" s="491"/>
    </row>
    <row r="115" spans="1:8" s="474" customFormat="1" ht="12.75" hidden="1" customHeight="1" x14ac:dyDescent="0.25">
      <c r="A115" s="488"/>
      <c r="B115" s="495"/>
      <c r="C115" s="490"/>
      <c r="D115" s="508"/>
      <c r="E115" s="508"/>
      <c r="F115" s="627" t="e">
        <v>#DIV/0!</v>
      </c>
      <c r="G115" s="491"/>
      <c r="H115" s="491"/>
    </row>
    <row r="116" spans="1:8" s="511" customFormat="1" ht="15" hidden="1" customHeight="1" x14ac:dyDescent="0.25">
      <c r="A116" s="510"/>
      <c r="B116" s="526" t="s">
        <v>148</v>
      </c>
      <c r="C116" s="583">
        <f>C117+C118</f>
        <v>0</v>
      </c>
      <c r="D116" s="527">
        <v>0</v>
      </c>
      <c r="E116" s="527">
        <v>0</v>
      </c>
      <c r="F116" s="637" t="e">
        <v>#DIV/0!</v>
      </c>
      <c r="G116" s="491"/>
      <c r="H116" s="491"/>
    </row>
    <row r="117" spans="1:8" s="474" customFormat="1" ht="12.75" hidden="1" customHeight="1" x14ac:dyDescent="0.25">
      <c r="A117" s="488"/>
      <c r="B117" s="495"/>
      <c r="C117" s="490"/>
      <c r="D117" s="508"/>
      <c r="E117" s="508"/>
      <c r="F117" s="627" t="e">
        <v>#DIV/0!</v>
      </c>
      <c r="G117" s="491"/>
      <c r="H117" s="491"/>
    </row>
    <row r="118" spans="1:8" s="474" customFormat="1" ht="12.75" hidden="1" customHeight="1" x14ac:dyDescent="0.25">
      <c r="A118" s="488"/>
      <c r="B118" s="495" t="s">
        <v>7</v>
      </c>
      <c r="C118" s="490"/>
      <c r="D118" s="508"/>
      <c r="E118" s="508"/>
      <c r="F118" s="627" t="e">
        <v>#DIV/0!</v>
      </c>
      <c r="G118" s="491"/>
      <c r="H118" s="491"/>
    </row>
    <row r="119" spans="1:8" s="503" customFormat="1" ht="37.5" customHeight="1" x14ac:dyDescent="0.25">
      <c r="A119" s="480"/>
      <c r="B119" s="516" t="s">
        <v>176</v>
      </c>
      <c r="C119" s="599" t="e">
        <f>#REF!+#REF!+#REF!+#REF!+#REF!+#REF!+#REF!+#REF!+#REF!+#REF!</f>
        <v>#REF!</v>
      </c>
      <c r="D119" s="517">
        <v>242435198.85000002</v>
      </c>
      <c r="E119" s="517">
        <v>49271757.670000002</v>
      </c>
      <c r="F119" s="635">
        <v>0.20323681504881441</v>
      </c>
      <c r="G119" s="491"/>
      <c r="H119" s="491"/>
    </row>
    <row r="120" spans="1:8" s="511" customFormat="1" ht="33" hidden="1" customHeight="1" x14ac:dyDescent="0.25">
      <c r="A120" s="510"/>
      <c r="B120" s="588" t="s">
        <v>426</v>
      </c>
      <c r="C120" s="597"/>
      <c r="D120" s="509">
        <v>0</v>
      </c>
      <c r="E120" s="509">
        <v>0</v>
      </c>
      <c r="F120" s="633" t="e">
        <v>#DIV/0!</v>
      </c>
      <c r="G120" s="491"/>
      <c r="H120" s="491"/>
    </row>
    <row r="121" spans="1:8" s="511" customFormat="1" ht="39" hidden="1" customHeight="1" x14ac:dyDescent="0.25">
      <c r="A121" s="510"/>
      <c r="B121" s="589" t="s">
        <v>501</v>
      </c>
      <c r="C121" s="490"/>
      <c r="D121" s="508"/>
      <c r="E121" s="508"/>
      <c r="F121" s="627" t="e">
        <v>#DIV/0!</v>
      </c>
      <c r="G121" s="491"/>
      <c r="H121" s="491"/>
    </row>
    <row r="122" spans="1:8" s="503" customFormat="1" ht="36.75" customHeight="1" x14ac:dyDescent="0.25">
      <c r="A122" s="480"/>
      <c r="B122" s="516" t="s">
        <v>92</v>
      </c>
      <c r="C122" s="599" t="e">
        <f>#REF!</f>
        <v>#REF!</v>
      </c>
      <c r="D122" s="517">
        <v>125968625.48</v>
      </c>
      <c r="E122" s="517">
        <v>15360593.380000001</v>
      </c>
      <c r="F122" s="635">
        <v>0.12193983479194823</v>
      </c>
      <c r="G122" s="491"/>
      <c r="H122" s="491"/>
    </row>
    <row r="123" spans="1:8" s="511" customFormat="1" ht="18.75" hidden="1" customHeight="1" x14ac:dyDescent="0.25">
      <c r="A123" s="510"/>
      <c r="B123" s="493" t="s">
        <v>219</v>
      </c>
      <c r="C123" s="581">
        <f>SUM(C124:C137)</f>
        <v>0</v>
      </c>
      <c r="D123" s="507">
        <v>0</v>
      </c>
      <c r="E123" s="507">
        <v>0</v>
      </c>
      <c r="F123" s="632" t="e">
        <v>#DIV/0!</v>
      </c>
      <c r="G123" s="491"/>
      <c r="H123" s="491"/>
    </row>
    <row r="124" spans="1:8" s="474" customFormat="1" ht="12.75" hidden="1" customHeight="1" x14ac:dyDescent="0.25">
      <c r="A124" s="488"/>
      <c r="B124" s="495"/>
      <c r="C124" s="490"/>
      <c r="D124" s="508"/>
      <c r="E124" s="508"/>
      <c r="F124" s="627" t="e">
        <v>#DIV/0!</v>
      </c>
      <c r="G124" s="491"/>
      <c r="H124" s="491"/>
    </row>
    <row r="125" spans="1:8" s="474" customFormat="1" ht="12.75" hidden="1" customHeight="1" x14ac:dyDescent="0.25">
      <c r="A125" s="488"/>
      <c r="B125" s="495"/>
      <c r="C125" s="490"/>
      <c r="D125" s="508"/>
      <c r="E125" s="508"/>
      <c r="F125" s="627" t="e">
        <v>#DIV/0!</v>
      </c>
      <c r="G125" s="491"/>
      <c r="H125" s="491"/>
    </row>
    <row r="126" spans="1:8" s="474" customFormat="1" ht="12.75" hidden="1" customHeight="1" x14ac:dyDescent="0.25">
      <c r="A126" s="488"/>
      <c r="B126" s="495"/>
      <c r="C126" s="490"/>
      <c r="D126" s="508"/>
      <c r="E126" s="508"/>
      <c r="F126" s="627" t="e">
        <v>#DIV/0!</v>
      </c>
      <c r="G126" s="491"/>
      <c r="H126" s="491"/>
    </row>
    <row r="127" spans="1:8" s="474" customFormat="1" ht="12.75" hidden="1" customHeight="1" x14ac:dyDescent="0.25">
      <c r="A127" s="488"/>
      <c r="B127" s="495"/>
      <c r="C127" s="490"/>
      <c r="D127" s="508"/>
      <c r="E127" s="508"/>
      <c r="F127" s="627" t="e">
        <v>#DIV/0!</v>
      </c>
      <c r="G127" s="491"/>
      <c r="H127" s="491"/>
    </row>
    <row r="128" spans="1:8" s="474" customFormat="1" ht="12.75" hidden="1" customHeight="1" x14ac:dyDescent="0.25">
      <c r="A128" s="488"/>
      <c r="B128" s="495"/>
      <c r="C128" s="490"/>
      <c r="D128" s="508"/>
      <c r="E128" s="508"/>
      <c r="F128" s="627" t="e">
        <v>#DIV/0!</v>
      </c>
      <c r="G128" s="491"/>
      <c r="H128" s="491"/>
    </row>
    <row r="129" spans="1:8" s="474" customFormat="1" ht="12.75" hidden="1" customHeight="1" x14ac:dyDescent="0.25">
      <c r="A129" s="488"/>
      <c r="B129" s="495"/>
      <c r="C129" s="490"/>
      <c r="D129" s="508"/>
      <c r="E129" s="508"/>
      <c r="F129" s="627" t="e">
        <v>#DIV/0!</v>
      </c>
      <c r="G129" s="491"/>
      <c r="H129" s="491"/>
    </row>
    <row r="130" spans="1:8" s="474" customFormat="1" ht="12.75" hidden="1" customHeight="1" x14ac:dyDescent="0.25">
      <c r="A130" s="488"/>
      <c r="B130" s="495"/>
      <c r="C130" s="490"/>
      <c r="D130" s="508"/>
      <c r="E130" s="508"/>
      <c r="F130" s="627" t="e">
        <v>#DIV/0!</v>
      </c>
      <c r="G130" s="491"/>
      <c r="H130" s="491"/>
    </row>
    <row r="131" spans="1:8" s="474" customFormat="1" ht="12.75" hidden="1" customHeight="1" x14ac:dyDescent="0.25">
      <c r="A131" s="488"/>
      <c r="B131" s="495"/>
      <c r="C131" s="490"/>
      <c r="D131" s="508"/>
      <c r="E131" s="508"/>
      <c r="F131" s="627" t="e">
        <v>#DIV/0!</v>
      </c>
      <c r="G131" s="491"/>
      <c r="H131" s="491"/>
    </row>
    <row r="132" spans="1:8" s="474" customFormat="1" ht="12.75" hidden="1" customHeight="1" x14ac:dyDescent="0.25">
      <c r="A132" s="488"/>
      <c r="B132" s="495"/>
      <c r="C132" s="490"/>
      <c r="D132" s="508"/>
      <c r="E132" s="508"/>
      <c r="F132" s="627" t="e">
        <v>#DIV/0!</v>
      </c>
      <c r="G132" s="491"/>
      <c r="H132" s="491"/>
    </row>
    <row r="133" spans="1:8" s="474" customFormat="1" ht="12.75" hidden="1" customHeight="1" x14ac:dyDescent="0.25">
      <c r="A133" s="488"/>
      <c r="B133" s="495"/>
      <c r="C133" s="490"/>
      <c r="D133" s="508"/>
      <c r="E133" s="508"/>
      <c r="F133" s="627" t="e">
        <v>#DIV/0!</v>
      </c>
      <c r="G133" s="491"/>
      <c r="H133" s="491"/>
    </row>
    <row r="134" spans="1:8" s="474" customFormat="1" ht="12.75" hidden="1" customHeight="1" x14ac:dyDescent="0.25">
      <c r="A134" s="488"/>
      <c r="B134" s="495"/>
      <c r="C134" s="490"/>
      <c r="D134" s="615"/>
      <c r="E134" s="615"/>
      <c r="F134" s="627" t="e">
        <v>#DIV/0!</v>
      </c>
      <c r="G134" s="491"/>
      <c r="H134" s="491"/>
    </row>
    <row r="135" spans="1:8" s="474" customFormat="1" ht="12.75" hidden="1" customHeight="1" x14ac:dyDescent="0.25">
      <c r="A135" s="488"/>
      <c r="B135" s="495"/>
      <c r="C135" s="490"/>
      <c r="D135" s="508"/>
      <c r="E135" s="508"/>
      <c r="F135" s="627" t="e">
        <v>#DIV/0!</v>
      </c>
      <c r="G135" s="491"/>
      <c r="H135" s="491"/>
    </row>
    <row r="136" spans="1:8" s="474" customFormat="1" ht="12.75" hidden="1" customHeight="1" x14ac:dyDescent="0.25">
      <c r="A136" s="488"/>
      <c r="B136" s="495"/>
      <c r="C136" s="490"/>
      <c r="D136" s="508"/>
      <c r="E136" s="508"/>
      <c r="F136" s="627" t="e">
        <v>#DIV/0!</v>
      </c>
      <c r="G136" s="491"/>
      <c r="H136" s="491"/>
    </row>
    <row r="137" spans="1:8" s="474" customFormat="1" ht="12.75" hidden="1" customHeight="1" x14ac:dyDescent="0.25">
      <c r="A137" s="488"/>
      <c r="B137" s="495"/>
      <c r="C137" s="490"/>
      <c r="D137" s="508"/>
      <c r="E137" s="508"/>
      <c r="F137" s="627" t="e">
        <v>#DIV/0!</v>
      </c>
      <c r="G137" s="491"/>
      <c r="H137" s="491"/>
    </row>
    <row r="138" spans="1:8" s="503" customFormat="1" ht="26.25" customHeight="1" x14ac:dyDescent="0.25">
      <c r="A138" s="480"/>
      <c r="B138" s="516" t="s">
        <v>42</v>
      </c>
      <c r="C138" s="599" t="e">
        <f>#REF!</f>
        <v>#REF!</v>
      </c>
      <c r="D138" s="517">
        <v>64162024.280000001</v>
      </c>
      <c r="E138" s="517">
        <v>0</v>
      </c>
      <c r="F138" s="635">
        <v>0</v>
      </c>
      <c r="G138" s="491"/>
      <c r="H138" s="491"/>
    </row>
    <row r="139" spans="1:8" s="503" customFormat="1" ht="22.5" hidden="1" customHeight="1" x14ac:dyDescent="0.25">
      <c r="A139" s="480"/>
      <c r="B139" s="526" t="s">
        <v>207</v>
      </c>
      <c r="C139" s="583">
        <f>SUM(C140:C142)</f>
        <v>0</v>
      </c>
      <c r="D139" s="527">
        <v>0</v>
      </c>
      <c r="E139" s="527">
        <v>0</v>
      </c>
      <c r="F139" s="637" t="e">
        <v>#DIV/0!</v>
      </c>
      <c r="G139" s="491"/>
      <c r="H139" s="491"/>
    </row>
    <row r="140" spans="1:8" s="503" customFormat="1" ht="13.5" hidden="1" customHeight="1" x14ac:dyDescent="0.25">
      <c r="A140" s="480"/>
      <c r="B140" s="532"/>
      <c r="C140" s="585"/>
      <c r="D140" s="533"/>
      <c r="E140" s="533"/>
      <c r="F140" s="627" t="e">
        <v>#DIV/0!</v>
      </c>
      <c r="G140" s="491"/>
      <c r="H140" s="491"/>
    </row>
    <row r="141" spans="1:8" s="503" customFormat="1" ht="13.5" hidden="1" customHeight="1" x14ac:dyDescent="0.25">
      <c r="A141" s="480"/>
      <c r="B141" s="532"/>
      <c r="C141" s="585"/>
      <c r="D141" s="533"/>
      <c r="E141" s="533"/>
      <c r="F141" s="627" t="e">
        <v>#DIV/0!</v>
      </c>
      <c r="G141" s="491"/>
      <c r="H141" s="491"/>
    </row>
    <row r="142" spans="1:8" s="503" customFormat="1" ht="14.25" hidden="1" customHeight="1" x14ac:dyDescent="0.25">
      <c r="A142" s="480"/>
      <c r="B142" s="532"/>
      <c r="C142" s="490"/>
      <c r="D142" s="508"/>
      <c r="E142" s="508"/>
      <c r="F142" s="627" t="e">
        <v>#DIV/0!</v>
      </c>
      <c r="G142" s="491"/>
      <c r="H142" s="491"/>
    </row>
    <row r="143" spans="1:8" s="473" customFormat="1" ht="38.25" customHeight="1" x14ac:dyDescent="0.25">
      <c r="A143" s="488"/>
      <c r="B143" s="534" t="s">
        <v>545</v>
      </c>
      <c r="C143" s="602"/>
      <c r="D143" s="616">
        <v>1822893.68</v>
      </c>
      <c r="E143" s="616">
        <v>1749241.41</v>
      </c>
      <c r="F143" s="639"/>
      <c r="G143" s="491"/>
      <c r="H143" s="491"/>
    </row>
    <row r="144" spans="1:8" s="473" customFormat="1" ht="39.75" customHeight="1" x14ac:dyDescent="0.25">
      <c r="A144" s="488"/>
      <c r="B144" s="516" t="s">
        <v>265</v>
      </c>
      <c r="C144" s="599" t="e">
        <f>#REF!</f>
        <v>#REF!</v>
      </c>
      <c r="D144" s="517">
        <v>23776955.510000002</v>
      </c>
      <c r="E144" s="517">
        <v>4203717.63</v>
      </c>
      <c r="F144" s="635">
        <v>0.176797976857551</v>
      </c>
      <c r="G144" s="491"/>
      <c r="H144" s="491"/>
    </row>
    <row r="145" spans="1:8" s="473" customFormat="1" ht="36.75" customHeight="1" thickBot="1" x14ac:dyDescent="0.3">
      <c r="A145" s="488"/>
      <c r="B145" s="516" t="s">
        <v>541</v>
      </c>
      <c r="C145" s="599" t="e">
        <f>#REF!</f>
        <v>#REF!</v>
      </c>
      <c r="D145" s="517">
        <v>523411385.67999995</v>
      </c>
      <c r="E145" s="517">
        <v>0</v>
      </c>
      <c r="F145" s="635">
        <v>0</v>
      </c>
      <c r="G145" s="491"/>
      <c r="H145" s="491"/>
    </row>
    <row r="146" spans="1:8" s="473" customFormat="1" ht="37.5" customHeight="1" thickBot="1" x14ac:dyDescent="0.3">
      <c r="A146" s="488"/>
      <c r="B146" s="535" t="s">
        <v>208</v>
      </c>
      <c r="C146" s="595" t="e">
        <f>C147+C154+#REF!</f>
        <v>#REF!</v>
      </c>
      <c r="D146" s="617">
        <v>2300367185.6700001</v>
      </c>
      <c r="E146" s="617">
        <v>180462447.61000001</v>
      </c>
      <c r="F146" s="640">
        <v>7.8449409613465207E-2</v>
      </c>
      <c r="G146" s="491"/>
      <c r="H146" s="491"/>
    </row>
    <row r="147" spans="1:8" s="473" customFormat="1" ht="27" hidden="1" customHeight="1" x14ac:dyDescent="0.25">
      <c r="A147" s="488"/>
      <c r="B147" s="536" t="s">
        <v>171</v>
      </c>
      <c r="C147" s="579">
        <f>SUM(C148:C151)</f>
        <v>6000000</v>
      </c>
      <c r="D147" s="537">
        <v>0</v>
      </c>
      <c r="E147" s="537">
        <v>0</v>
      </c>
      <c r="F147" s="641" t="e">
        <v>#DIV/0!</v>
      </c>
      <c r="G147" s="491"/>
      <c r="H147" s="491"/>
    </row>
    <row r="148" spans="1:8" s="473" customFormat="1" ht="15" hidden="1" customHeight="1" x14ac:dyDescent="0.25">
      <c r="A148" s="488"/>
      <c r="B148" s="538"/>
      <c r="C148" s="490">
        <v>6000000</v>
      </c>
      <c r="D148" s="508"/>
      <c r="E148" s="508"/>
      <c r="F148" s="627" t="e">
        <v>#DIV/0!</v>
      </c>
      <c r="G148" s="491"/>
      <c r="H148" s="491"/>
    </row>
    <row r="149" spans="1:8" s="473" customFormat="1" ht="15" hidden="1" customHeight="1" x14ac:dyDescent="0.25">
      <c r="A149" s="488"/>
      <c r="B149" s="538"/>
      <c r="C149" s="490"/>
      <c r="D149" s="508"/>
      <c r="E149" s="508"/>
      <c r="F149" s="627" t="e">
        <v>#DIV/0!</v>
      </c>
      <c r="G149" s="491"/>
      <c r="H149" s="491"/>
    </row>
    <row r="150" spans="1:8" s="473" customFormat="1" ht="15" hidden="1" customHeight="1" x14ac:dyDescent="0.25">
      <c r="A150" s="488"/>
      <c r="B150" s="538"/>
      <c r="C150" s="490">
        <v>0</v>
      </c>
      <c r="D150" s="508"/>
      <c r="E150" s="508"/>
      <c r="F150" s="627" t="e">
        <v>#DIV/0!</v>
      </c>
      <c r="G150" s="491"/>
      <c r="H150" s="491"/>
    </row>
    <row r="151" spans="1:8" s="473" customFormat="1" ht="12.75" hidden="1" customHeight="1" x14ac:dyDescent="0.25">
      <c r="A151" s="488"/>
      <c r="B151" s="532"/>
      <c r="C151" s="490">
        <v>0</v>
      </c>
      <c r="D151" s="508"/>
      <c r="E151" s="508"/>
      <c r="F151" s="627" t="e">
        <v>#DIV/0!</v>
      </c>
      <c r="G151" s="491"/>
      <c r="H151" s="491"/>
    </row>
    <row r="152" spans="1:8" s="473" customFormat="1" ht="12.75" hidden="1" customHeight="1" x14ac:dyDescent="0.25">
      <c r="A152" s="488"/>
      <c r="B152" s="539"/>
      <c r="C152" s="603"/>
      <c r="D152" s="540"/>
      <c r="E152" s="508"/>
      <c r="F152" s="627"/>
      <c r="G152" s="491"/>
      <c r="H152" s="491"/>
    </row>
    <row r="153" spans="1:8" s="473" customFormat="1" ht="12.75" hidden="1" customHeight="1" x14ac:dyDescent="0.25">
      <c r="A153" s="488"/>
      <c r="B153" s="590"/>
      <c r="C153" s="603"/>
      <c r="D153" s="540"/>
      <c r="E153" s="508"/>
      <c r="F153" s="627"/>
      <c r="G153" s="491"/>
      <c r="H153" s="491"/>
    </row>
    <row r="154" spans="1:8" s="473" customFormat="1" ht="33.75" hidden="1" customHeight="1" x14ac:dyDescent="0.25">
      <c r="A154" s="488"/>
      <c r="B154" s="591" t="s">
        <v>257</v>
      </c>
      <c r="C154" s="581">
        <f>C155</f>
        <v>343434343.43000001</v>
      </c>
      <c r="D154" s="507">
        <v>0</v>
      </c>
      <c r="E154" s="507">
        <v>0</v>
      </c>
      <c r="F154" s="632" t="e">
        <v>#DIV/0!</v>
      </c>
      <c r="G154" s="491"/>
      <c r="H154" s="491"/>
    </row>
    <row r="155" spans="1:8" s="473" customFormat="1" ht="16.5" hidden="1" customHeight="1" x14ac:dyDescent="0.25">
      <c r="A155" s="488"/>
      <c r="B155" s="592"/>
      <c r="C155" s="490">
        <v>343434343.43000001</v>
      </c>
      <c r="D155" s="508"/>
      <c r="E155" s="508"/>
      <c r="F155" s="627" t="e">
        <v>#DIV/0!</v>
      </c>
      <c r="G155" s="491"/>
      <c r="H155" s="491"/>
    </row>
    <row r="156" spans="1:8" s="473" customFormat="1" ht="16.5" hidden="1" customHeight="1" x14ac:dyDescent="0.25">
      <c r="A156" s="488"/>
      <c r="B156" s="592"/>
      <c r="C156" s="490"/>
      <c r="D156" s="508"/>
      <c r="E156" s="508"/>
      <c r="F156" s="627" t="e">
        <v>#DIV/0!</v>
      </c>
      <c r="G156" s="491"/>
      <c r="H156" s="491"/>
    </row>
    <row r="157" spans="1:8" s="473" customFormat="1" ht="17.25" hidden="1" customHeight="1" x14ac:dyDescent="0.25">
      <c r="A157" s="488"/>
      <c r="B157" s="592"/>
      <c r="C157" s="490"/>
      <c r="D157" s="508"/>
      <c r="E157" s="508"/>
      <c r="F157" s="627" t="e">
        <v>#DIV/0!</v>
      </c>
      <c r="G157" s="491"/>
      <c r="H157" s="491"/>
    </row>
    <row r="158" spans="1:8" s="473" customFormat="1" ht="17.25" hidden="1" customHeight="1" x14ac:dyDescent="0.25">
      <c r="A158" s="488"/>
      <c r="B158" s="592"/>
      <c r="C158" s="490"/>
      <c r="D158" s="508"/>
      <c r="E158" s="508"/>
      <c r="F158" s="627" t="e">
        <v>#DIV/0!</v>
      </c>
      <c r="G158" s="491"/>
      <c r="H158" s="491"/>
    </row>
    <row r="159" spans="1:8" s="473" customFormat="1" ht="19.5" hidden="1" customHeight="1" thickBot="1" x14ac:dyDescent="0.3">
      <c r="A159" s="488"/>
      <c r="B159" s="652"/>
      <c r="C159" s="490"/>
      <c r="D159" s="508"/>
      <c r="E159" s="508"/>
      <c r="F159" s="627" t="e">
        <v>#DIV/0!</v>
      </c>
      <c r="G159" s="491"/>
      <c r="H159" s="491"/>
    </row>
    <row r="160" spans="1:8" s="478" customFormat="1" ht="41.25" customHeight="1" thickBot="1" x14ac:dyDescent="0.3">
      <c r="A160" s="520">
        <v>6</v>
      </c>
      <c r="B160" s="521" t="s">
        <v>229</v>
      </c>
      <c r="C160" s="604" t="e">
        <f>C161+C176+C177+C178+C179+C180</f>
        <v>#REF!</v>
      </c>
      <c r="D160" s="541">
        <v>1042774588.3199999</v>
      </c>
      <c r="E160" s="541">
        <v>164870946.19000003</v>
      </c>
      <c r="F160" s="642">
        <v>0.15810794397629249</v>
      </c>
      <c r="G160" s="491"/>
      <c r="H160" s="491"/>
    </row>
    <row r="161" spans="1:8" s="483" customFormat="1" ht="23.25" customHeight="1" x14ac:dyDescent="0.25">
      <c r="A161" s="522"/>
      <c r="B161" s="505" t="s">
        <v>178</v>
      </c>
      <c r="C161" s="578" t="e">
        <f>#REF!+#REF!+#REF!+#REF!+#REF!+#REF!</f>
        <v>#REF!</v>
      </c>
      <c r="D161" s="502">
        <v>807014034</v>
      </c>
      <c r="E161" s="502">
        <v>147153488.06</v>
      </c>
      <c r="F161" s="631">
        <v>0.18234315868167419</v>
      </c>
      <c r="G161" s="491"/>
      <c r="H161" s="491"/>
    </row>
    <row r="162" spans="1:8" s="542" customFormat="1" ht="19.5" hidden="1" customHeight="1" x14ac:dyDescent="0.25">
      <c r="A162" s="510"/>
      <c r="B162" s="547" t="s">
        <v>103</v>
      </c>
      <c r="C162" s="579">
        <f>SUM(C163:C163)</f>
        <v>0</v>
      </c>
      <c r="D162" s="537">
        <v>0</v>
      </c>
      <c r="E162" s="507">
        <v>0</v>
      </c>
      <c r="F162" s="632" t="e">
        <v>#DIV/0!</v>
      </c>
      <c r="G162" s="491"/>
      <c r="H162" s="491"/>
    </row>
    <row r="163" spans="1:8" s="474" customFormat="1" ht="16.5" hidden="1" customHeight="1" x14ac:dyDescent="0.25">
      <c r="A163" s="488"/>
      <c r="B163" s="653"/>
      <c r="C163" s="580"/>
      <c r="D163" s="618"/>
      <c r="E163" s="618"/>
      <c r="F163" s="643" t="e">
        <v>#DIV/0!</v>
      </c>
      <c r="G163" s="491"/>
      <c r="H163" s="491"/>
    </row>
    <row r="164" spans="1:8" s="542" customFormat="1" ht="18.75" hidden="1" customHeight="1" x14ac:dyDescent="0.25">
      <c r="A164" s="510"/>
      <c r="B164" s="493" t="s">
        <v>219</v>
      </c>
      <c r="C164" s="581">
        <f>SUM(C165:C175)</f>
        <v>0</v>
      </c>
      <c r="D164" s="507">
        <v>0</v>
      </c>
      <c r="E164" s="507">
        <v>0</v>
      </c>
      <c r="F164" s="632" t="e">
        <v>#DIV/0!</v>
      </c>
      <c r="G164" s="491"/>
      <c r="H164" s="491"/>
    </row>
    <row r="165" spans="1:8" s="474" customFormat="1" ht="15" hidden="1" customHeight="1" x14ac:dyDescent="0.25">
      <c r="A165" s="488"/>
      <c r="B165" s="654"/>
      <c r="C165" s="490"/>
      <c r="D165" s="508"/>
      <c r="E165" s="508"/>
      <c r="F165" s="627" t="e">
        <v>#DIV/0!</v>
      </c>
      <c r="G165" s="491"/>
      <c r="H165" s="491"/>
    </row>
    <row r="166" spans="1:8" s="474" customFormat="1" ht="15" hidden="1" customHeight="1" x14ac:dyDescent="0.25">
      <c r="A166" s="488"/>
      <c r="B166" s="654"/>
      <c r="C166" s="490"/>
      <c r="D166" s="508"/>
      <c r="E166" s="508"/>
      <c r="F166" s="627" t="e">
        <v>#DIV/0!</v>
      </c>
      <c r="G166" s="491"/>
      <c r="H166" s="491"/>
    </row>
    <row r="167" spans="1:8" s="474" customFormat="1" ht="12.75" hidden="1" customHeight="1" x14ac:dyDescent="0.25">
      <c r="A167" s="488"/>
      <c r="B167" s="654"/>
      <c r="C167" s="490"/>
      <c r="D167" s="508"/>
      <c r="E167" s="508"/>
      <c r="F167" s="627" t="e">
        <v>#DIV/0!</v>
      </c>
      <c r="G167" s="491"/>
      <c r="H167" s="491"/>
    </row>
    <row r="168" spans="1:8" s="474" customFormat="1" ht="12.75" hidden="1" customHeight="1" x14ac:dyDescent="0.25">
      <c r="A168" s="488"/>
      <c r="B168" s="654" t="s">
        <v>7</v>
      </c>
      <c r="C168" s="490"/>
      <c r="D168" s="508"/>
      <c r="E168" s="508"/>
      <c r="F168" s="627" t="e">
        <v>#DIV/0!</v>
      </c>
      <c r="G168" s="491"/>
      <c r="H168" s="491"/>
    </row>
    <row r="169" spans="1:8" s="474" customFormat="1" ht="12.75" hidden="1" customHeight="1" x14ac:dyDescent="0.25">
      <c r="A169" s="488"/>
      <c r="B169" s="654" t="s">
        <v>24</v>
      </c>
      <c r="C169" s="490"/>
      <c r="D169" s="508"/>
      <c r="E169" s="508"/>
      <c r="F169" s="627" t="e">
        <v>#DIV/0!</v>
      </c>
      <c r="G169" s="491"/>
      <c r="H169" s="491"/>
    </row>
    <row r="170" spans="1:8" s="474" customFormat="1" ht="12.75" hidden="1" customHeight="1" x14ac:dyDescent="0.25">
      <c r="A170" s="488"/>
      <c r="B170" s="654"/>
      <c r="C170" s="490"/>
      <c r="D170" s="508"/>
      <c r="E170" s="508"/>
      <c r="F170" s="627" t="e">
        <v>#DIV/0!</v>
      </c>
      <c r="G170" s="491"/>
      <c r="H170" s="491"/>
    </row>
    <row r="171" spans="1:8" s="474" customFormat="1" ht="12.75" hidden="1" customHeight="1" x14ac:dyDescent="0.25">
      <c r="A171" s="488"/>
      <c r="B171" s="654" t="s">
        <v>7</v>
      </c>
      <c r="C171" s="490"/>
      <c r="D171" s="508"/>
      <c r="E171" s="508"/>
      <c r="F171" s="627" t="e">
        <v>#DIV/0!</v>
      </c>
      <c r="G171" s="491"/>
      <c r="H171" s="491"/>
    </row>
    <row r="172" spans="1:8" s="474" customFormat="1" ht="12.75" hidden="1" customHeight="1" x14ac:dyDescent="0.25">
      <c r="A172" s="488"/>
      <c r="B172" s="654" t="s">
        <v>24</v>
      </c>
      <c r="C172" s="490"/>
      <c r="D172" s="508"/>
      <c r="E172" s="508"/>
      <c r="F172" s="627" t="e">
        <v>#DIV/0!</v>
      </c>
      <c r="G172" s="491"/>
      <c r="H172" s="491"/>
    </row>
    <row r="173" spans="1:8" s="474" customFormat="1" ht="12.75" hidden="1" customHeight="1" x14ac:dyDescent="0.25">
      <c r="A173" s="488"/>
      <c r="B173" s="654"/>
      <c r="C173" s="490"/>
      <c r="D173" s="508"/>
      <c r="E173" s="508"/>
      <c r="F173" s="627" t="e">
        <v>#DIV/0!</v>
      </c>
      <c r="G173" s="491"/>
      <c r="H173" s="491"/>
    </row>
    <row r="174" spans="1:8" s="474" customFormat="1" ht="12.75" hidden="1" customHeight="1" x14ac:dyDescent="0.25">
      <c r="A174" s="488"/>
      <c r="B174" s="654" t="s">
        <v>7</v>
      </c>
      <c r="C174" s="490"/>
      <c r="D174" s="508"/>
      <c r="E174" s="508"/>
      <c r="F174" s="627" t="e">
        <v>#DIV/0!</v>
      </c>
      <c r="G174" s="491"/>
      <c r="H174" s="491"/>
    </row>
    <row r="175" spans="1:8" s="474" customFormat="1" ht="12.75" hidden="1" customHeight="1" x14ac:dyDescent="0.25">
      <c r="A175" s="488"/>
      <c r="B175" s="654" t="s">
        <v>24</v>
      </c>
      <c r="C175" s="490"/>
      <c r="D175" s="508"/>
      <c r="E175" s="508"/>
      <c r="F175" s="627" t="e">
        <v>#DIV/0!</v>
      </c>
      <c r="G175" s="491"/>
      <c r="H175" s="491"/>
    </row>
    <row r="176" spans="1:8" s="503" customFormat="1" ht="37.5" customHeight="1" x14ac:dyDescent="0.25">
      <c r="A176" s="528"/>
      <c r="B176" s="505" t="s">
        <v>179</v>
      </c>
      <c r="C176" s="582" t="e">
        <f>#REF!+#REF!</f>
        <v>#REF!</v>
      </c>
      <c r="D176" s="506">
        <v>73564574.900000006</v>
      </c>
      <c r="E176" s="506">
        <v>12018493.93</v>
      </c>
      <c r="F176" s="631">
        <v>0.16337338924798162</v>
      </c>
      <c r="G176" s="491"/>
      <c r="H176" s="491"/>
    </row>
    <row r="177" spans="1:8" s="503" customFormat="1" ht="38.25" customHeight="1" x14ac:dyDescent="0.25">
      <c r="A177" s="480"/>
      <c r="B177" s="505" t="s">
        <v>180</v>
      </c>
      <c r="C177" s="582" t="e">
        <f>#REF!+#REF!+#REF!+#REF!</f>
        <v>#REF!</v>
      </c>
      <c r="D177" s="506">
        <v>2782560</v>
      </c>
      <c r="E177" s="506">
        <v>186000</v>
      </c>
      <c r="F177" s="631">
        <v>6.684491978609626E-2</v>
      </c>
      <c r="G177" s="491"/>
      <c r="H177" s="491"/>
    </row>
    <row r="178" spans="1:8" s="503" customFormat="1" ht="30" customHeight="1" x14ac:dyDescent="0.25">
      <c r="A178" s="480"/>
      <c r="B178" s="505" t="s">
        <v>181</v>
      </c>
      <c r="C178" s="582" t="e">
        <f>#REF!</f>
        <v>#REF!</v>
      </c>
      <c r="D178" s="506">
        <v>11942415</v>
      </c>
      <c r="E178" s="506">
        <v>2400123</v>
      </c>
      <c r="F178" s="631">
        <v>0.20097467723236884</v>
      </c>
      <c r="G178" s="491"/>
      <c r="H178" s="491"/>
    </row>
    <row r="179" spans="1:8" s="503" customFormat="1" ht="39.75" customHeight="1" x14ac:dyDescent="0.25">
      <c r="A179" s="528"/>
      <c r="B179" s="505" t="s">
        <v>267</v>
      </c>
      <c r="C179" s="582" t="e">
        <f>#REF!</f>
        <v>#REF!</v>
      </c>
      <c r="D179" s="506">
        <v>14223314.26</v>
      </c>
      <c r="E179" s="506">
        <v>2916080.87</v>
      </c>
      <c r="F179" s="631">
        <v>0.20502119384374765</v>
      </c>
      <c r="G179" s="491"/>
      <c r="H179" s="491"/>
    </row>
    <row r="180" spans="1:8" s="503" customFormat="1" ht="29.25" customHeight="1" thickBot="1" x14ac:dyDescent="0.3">
      <c r="A180" s="480"/>
      <c r="B180" s="655" t="s">
        <v>109</v>
      </c>
      <c r="C180" s="582" t="e">
        <f>#REF!+#REF!</f>
        <v>#REF!</v>
      </c>
      <c r="D180" s="506">
        <v>133247690.16</v>
      </c>
      <c r="E180" s="506">
        <v>196760.33</v>
      </c>
      <c r="F180" s="631">
        <v>1.4766509630578649E-3</v>
      </c>
      <c r="G180" s="491"/>
      <c r="H180" s="491"/>
    </row>
    <row r="181" spans="1:8" s="470" customFormat="1" ht="65.25" customHeight="1" thickBot="1" x14ac:dyDescent="0.3">
      <c r="A181" s="475">
        <v>7</v>
      </c>
      <c r="B181" s="476" t="s">
        <v>247</v>
      </c>
      <c r="C181" s="594" t="e">
        <f>C182+C186</f>
        <v>#REF!</v>
      </c>
      <c r="D181" s="477">
        <v>2547900</v>
      </c>
      <c r="E181" s="477">
        <v>221200</v>
      </c>
      <c r="F181" s="625">
        <v>8.6816594057851568E-2</v>
      </c>
      <c r="G181" s="491"/>
      <c r="H181" s="491"/>
    </row>
    <row r="182" spans="1:8" s="503" customFormat="1" ht="56.25" customHeight="1" x14ac:dyDescent="0.25">
      <c r="A182" s="543"/>
      <c r="B182" s="554" t="s">
        <v>268</v>
      </c>
      <c r="C182" s="605" t="e">
        <f>#REF!</f>
        <v>#REF!</v>
      </c>
      <c r="D182" s="544">
        <v>30000</v>
      </c>
      <c r="E182" s="544">
        <v>0</v>
      </c>
      <c r="F182" s="634">
        <v>0</v>
      </c>
      <c r="G182" s="491"/>
      <c r="H182" s="491"/>
    </row>
    <row r="183" spans="1:8" s="474" customFormat="1" ht="15" hidden="1" customHeight="1" x14ac:dyDescent="0.25">
      <c r="A183" s="488"/>
      <c r="B183" s="518"/>
      <c r="C183" s="606"/>
      <c r="D183" s="545"/>
      <c r="E183" s="545"/>
      <c r="F183" s="644" t="e">
        <v>#DIV/0!</v>
      </c>
      <c r="G183" s="491"/>
      <c r="H183" s="491"/>
    </row>
    <row r="184" spans="1:8" s="474" customFormat="1" ht="48" hidden="1" customHeight="1" x14ac:dyDescent="0.25">
      <c r="A184" s="488"/>
      <c r="B184" s="547" t="s">
        <v>510</v>
      </c>
      <c r="C184" s="579"/>
      <c r="D184" s="537">
        <v>0</v>
      </c>
      <c r="E184" s="507">
        <v>0</v>
      </c>
      <c r="F184" s="632" t="e">
        <v>#DIV/0!</v>
      </c>
      <c r="G184" s="491"/>
      <c r="H184" s="491"/>
    </row>
    <row r="185" spans="1:8" s="474" customFormat="1" ht="30" hidden="1" customHeight="1" x14ac:dyDescent="0.25">
      <c r="A185" s="488"/>
      <c r="B185" s="518"/>
      <c r="C185" s="607"/>
      <c r="D185" s="546"/>
      <c r="E185" s="545"/>
      <c r="F185" s="644" t="e">
        <v>#DIV/0!</v>
      </c>
      <c r="G185" s="491"/>
      <c r="H185" s="491"/>
    </row>
    <row r="186" spans="1:8" s="503" customFormat="1" ht="35.25" customHeight="1" thickBot="1" x14ac:dyDescent="0.3">
      <c r="A186" s="480"/>
      <c r="B186" s="535" t="s">
        <v>187</v>
      </c>
      <c r="C186" s="605" t="e">
        <f>#REF!</f>
        <v>#REF!</v>
      </c>
      <c r="D186" s="544">
        <v>2517900</v>
      </c>
      <c r="E186" s="517">
        <v>221200</v>
      </c>
      <c r="F186" s="635">
        <v>8.7850986933555739E-2</v>
      </c>
      <c r="G186" s="491"/>
      <c r="H186" s="491"/>
    </row>
    <row r="187" spans="1:8" s="470" customFormat="1" ht="40.5" customHeight="1" thickBot="1" x14ac:dyDescent="0.3">
      <c r="A187" s="520">
        <v>8</v>
      </c>
      <c r="B187" s="521" t="s">
        <v>243</v>
      </c>
      <c r="C187" s="596" t="e">
        <f>C188+C195+C206+C212+C213+C214+C208</f>
        <v>#REF!</v>
      </c>
      <c r="D187" s="619">
        <v>2803140972.1900001</v>
      </c>
      <c r="E187" s="619">
        <v>178239418.22</v>
      </c>
      <c r="F187" s="645">
        <v>6.3585606285347651E-2</v>
      </c>
      <c r="G187" s="491"/>
      <c r="H187" s="491"/>
    </row>
    <row r="188" spans="1:8" s="503" customFormat="1" ht="33.75" customHeight="1" thickBot="1" x14ac:dyDescent="0.3">
      <c r="A188" s="522"/>
      <c r="B188" s="505" t="s">
        <v>193</v>
      </c>
      <c r="C188" s="578" t="e">
        <f>C191+#REF!+#REF!+#REF!+#REF!+#REF!</f>
        <v>#REF!</v>
      </c>
      <c r="D188" s="620">
        <v>106728289.73999999</v>
      </c>
      <c r="E188" s="620">
        <v>21142877.030000001</v>
      </c>
      <c r="F188" s="646">
        <v>0.19810002653941153</v>
      </c>
      <c r="G188" s="491"/>
      <c r="H188" s="491"/>
    </row>
    <row r="189" spans="1:8" s="503" customFormat="1" ht="45.75" hidden="1" customHeight="1" x14ac:dyDescent="0.25">
      <c r="A189" s="522"/>
      <c r="B189" s="547" t="s">
        <v>459</v>
      </c>
      <c r="C189" s="579"/>
      <c r="D189" s="537">
        <v>0</v>
      </c>
      <c r="E189" s="507">
        <v>0</v>
      </c>
      <c r="F189" s="632" t="e">
        <v>#DIV/0!</v>
      </c>
      <c r="G189" s="491"/>
      <c r="H189" s="491"/>
    </row>
    <row r="190" spans="1:8" s="503" customFormat="1" ht="17.25" hidden="1" customHeight="1" x14ac:dyDescent="0.25">
      <c r="A190" s="522"/>
      <c r="B190" s="518"/>
      <c r="C190" s="490"/>
      <c r="D190" s="508"/>
      <c r="E190" s="508"/>
      <c r="F190" s="627" t="e">
        <v>#DIV/0!</v>
      </c>
      <c r="G190" s="491"/>
      <c r="H190" s="491"/>
    </row>
    <row r="191" spans="1:8" s="511" customFormat="1" ht="127.5" hidden="1" customHeight="1" x14ac:dyDescent="0.25">
      <c r="A191" s="510"/>
      <c r="B191" s="547" t="s">
        <v>205</v>
      </c>
      <c r="C191" s="579">
        <f t="shared" ref="C191" si="13">C192</f>
        <v>31518155</v>
      </c>
      <c r="D191" s="537">
        <v>0</v>
      </c>
      <c r="E191" s="507">
        <v>0</v>
      </c>
      <c r="F191" s="632" t="e">
        <v>#DIV/0!</v>
      </c>
      <c r="G191" s="491"/>
      <c r="H191" s="491"/>
    </row>
    <row r="192" spans="1:8" s="474" customFormat="1" ht="13.5" hidden="1" customHeight="1" x14ac:dyDescent="0.25">
      <c r="A192" s="488"/>
      <c r="B192" s="518"/>
      <c r="C192" s="490">
        <v>31518155</v>
      </c>
      <c r="D192" s="508"/>
      <c r="E192" s="508"/>
      <c r="F192" s="627" t="e">
        <v>#DIV/0!</v>
      </c>
      <c r="G192" s="491"/>
      <c r="H192" s="491"/>
    </row>
    <row r="193" spans="1:8" s="474" customFormat="1" ht="54" hidden="1" customHeight="1" x14ac:dyDescent="0.25">
      <c r="A193" s="488"/>
      <c r="B193" s="547" t="s">
        <v>437</v>
      </c>
      <c r="C193" s="579">
        <f>C194</f>
        <v>0</v>
      </c>
      <c r="D193" s="537">
        <v>0</v>
      </c>
      <c r="E193" s="507">
        <v>0</v>
      </c>
      <c r="F193" s="632" t="e">
        <v>#DIV/0!</v>
      </c>
      <c r="G193" s="491"/>
      <c r="H193" s="491"/>
    </row>
    <row r="194" spans="1:8" s="474" customFormat="1" ht="14.25" hidden="1" customHeight="1" x14ac:dyDescent="0.25">
      <c r="A194" s="488"/>
      <c r="B194" s="650"/>
      <c r="C194" s="490"/>
      <c r="D194" s="508"/>
      <c r="E194" s="508"/>
      <c r="F194" s="627" t="e">
        <v>#DIV/0!</v>
      </c>
      <c r="G194" s="491"/>
      <c r="H194" s="491"/>
    </row>
    <row r="195" spans="1:8" s="503" customFormat="1" ht="38.25" customHeight="1" x14ac:dyDescent="0.25">
      <c r="A195" s="480"/>
      <c r="B195" s="501" t="s">
        <v>194</v>
      </c>
      <c r="C195" s="582" t="e">
        <f>#REF!+#REF!</f>
        <v>#REF!</v>
      </c>
      <c r="D195" s="506">
        <v>102328649</v>
      </c>
      <c r="E195" s="506">
        <v>16688796.5</v>
      </c>
      <c r="F195" s="631">
        <v>0.16309016744665514</v>
      </c>
      <c r="G195" s="491"/>
      <c r="H195" s="491"/>
    </row>
    <row r="196" spans="1:8" s="473" customFormat="1" ht="12.75" hidden="1" customHeight="1" x14ac:dyDescent="0.25">
      <c r="A196" s="488"/>
      <c r="B196" s="495"/>
      <c r="C196" s="490"/>
      <c r="D196" s="508"/>
      <c r="E196" s="508"/>
      <c r="F196" s="627" t="e">
        <v>#DIV/0!</v>
      </c>
      <c r="G196" s="491"/>
      <c r="H196" s="491"/>
    </row>
    <row r="197" spans="1:8" s="473" customFormat="1" ht="12.75" hidden="1" customHeight="1" x14ac:dyDescent="0.25">
      <c r="A197" s="488"/>
      <c r="B197" s="495"/>
      <c r="C197" s="490"/>
      <c r="D197" s="508"/>
      <c r="E197" s="508"/>
      <c r="F197" s="627" t="e">
        <v>#DIV/0!</v>
      </c>
      <c r="G197" s="491"/>
      <c r="H197" s="491"/>
    </row>
    <row r="198" spans="1:8" s="548" customFormat="1" ht="30" hidden="1" customHeight="1" x14ac:dyDescent="0.25">
      <c r="A198" s="510"/>
      <c r="B198" s="526" t="s">
        <v>20</v>
      </c>
      <c r="C198" s="583">
        <f t="shared" ref="C198" si="14">SUM(C199:C202)</f>
        <v>0</v>
      </c>
      <c r="D198" s="527">
        <v>0</v>
      </c>
      <c r="E198" s="527">
        <v>0</v>
      </c>
      <c r="F198" s="637" t="e">
        <v>#DIV/0!</v>
      </c>
      <c r="G198" s="491"/>
      <c r="H198" s="491"/>
    </row>
    <row r="199" spans="1:8" s="473" customFormat="1" ht="12.75" hidden="1" customHeight="1" x14ac:dyDescent="0.25">
      <c r="A199" s="488"/>
      <c r="B199" s="495"/>
      <c r="C199" s="490"/>
      <c r="D199" s="508"/>
      <c r="E199" s="508"/>
      <c r="F199" s="627" t="e">
        <v>#DIV/0!</v>
      </c>
      <c r="G199" s="491"/>
      <c r="H199" s="491"/>
    </row>
    <row r="200" spans="1:8" s="473" customFormat="1" ht="12.75" hidden="1" customHeight="1" x14ac:dyDescent="0.25">
      <c r="A200" s="488"/>
      <c r="B200" s="495"/>
      <c r="C200" s="490"/>
      <c r="D200" s="508"/>
      <c r="E200" s="508"/>
      <c r="F200" s="627" t="e">
        <v>#DIV/0!</v>
      </c>
      <c r="G200" s="491"/>
      <c r="H200" s="491"/>
    </row>
    <row r="201" spans="1:8" s="473" customFormat="1" ht="12.75" hidden="1" customHeight="1" x14ac:dyDescent="0.25">
      <c r="A201" s="488"/>
      <c r="B201" s="495"/>
      <c r="C201" s="490"/>
      <c r="D201" s="508"/>
      <c r="E201" s="508"/>
      <c r="F201" s="627" t="e">
        <v>#DIV/0!</v>
      </c>
      <c r="G201" s="491"/>
      <c r="H201" s="491"/>
    </row>
    <row r="202" spans="1:8" s="473" customFormat="1" ht="12.75" hidden="1" customHeight="1" x14ac:dyDescent="0.25">
      <c r="A202" s="488"/>
      <c r="B202" s="495"/>
      <c r="C202" s="490"/>
      <c r="D202" s="508"/>
      <c r="E202" s="508"/>
      <c r="F202" s="627" t="e">
        <v>#DIV/0!</v>
      </c>
      <c r="G202" s="491"/>
      <c r="H202" s="491"/>
    </row>
    <row r="203" spans="1:8" s="548" customFormat="1" ht="30" hidden="1" customHeight="1" x14ac:dyDescent="0.25">
      <c r="A203" s="510"/>
      <c r="B203" s="549" t="s">
        <v>248</v>
      </c>
      <c r="C203" s="584">
        <f>SUM(C204:C205)</f>
        <v>0</v>
      </c>
      <c r="D203" s="621">
        <v>0</v>
      </c>
      <c r="E203" s="527">
        <v>0</v>
      </c>
      <c r="F203" s="637" t="e">
        <v>#DIV/0!</v>
      </c>
      <c r="G203" s="491"/>
      <c r="H203" s="491"/>
    </row>
    <row r="204" spans="1:8" s="473" customFormat="1" ht="12.75" hidden="1" customHeight="1" x14ac:dyDescent="0.25">
      <c r="A204" s="488"/>
      <c r="B204" s="495"/>
      <c r="C204" s="585"/>
      <c r="D204" s="533"/>
      <c r="E204" s="533"/>
      <c r="F204" s="627" t="e">
        <v>#DIV/0!</v>
      </c>
      <c r="G204" s="491"/>
      <c r="H204" s="491"/>
    </row>
    <row r="205" spans="1:8" s="473" customFormat="1" ht="12.75" hidden="1" customHeight="1" x14ac:dyDescent="0.25">
      <c r="A205" s="488"/>
      <c r="B205" s="495" t="s">
        <v>7</v>
      </c>
      <c r="C205" s="585"/>
      <c r="D205" s="533"/>
      <c r="E205" s="533"/>
      <c r="F205" s="627" t="e">
        <v>#DIV/0!</v>
      </c>
      <c r="G205" s="491"/>
      <c r="H205" s="491"/>
    </row>
    <row r="206" spans="1:8" s="474" customFormat="1" ht="23.25" customHeight="1" x14ac:dyDescent="0.25">
      <c r="A206" s="488"/>
      <c r="B206" s="505" t="s">
        <v>250</v>
      </c>
      <c r="C206" s="582" t="e">
        <f>#REF!</f>
        <v>#REF!</v>
      </c>
      <c r="D206" s="506">
        <v>11780000</v>
      </c>
      <c r="E206" s="506">
        <v>0</v>
      </c>
      <c r="F206" s="631">
        <v>0</v>
      </c>
      <c r="G206" s="491"/>
      <c r="H206" s="491"/>
    </row>
    <row r="207" spans="1:8" s="474" customFormat="1" ht="29.25" customHeight="1" x14ac:dyDescent="0.25">
      <c r="A207" s="488"/>
      <c r="B207" s="505" t="s">
        <v>542</v>
      </c>
      <c r="C207" s="586"/>
      <c r="D207" s="622">
        <v>32377966</v>
      </c>
      <c r="E207" s="622">
        <v>4246353.43</v>
      </c>
      <c r="F207" s="647">
        <v>0.1311494807919682</v>
      </c>
      <c r="G207" s="491"/>
      <c r="H207" s="491"/>
    </row>
    <row r="208" spans="1:8" s="503" customFormat="1" ht="18.75" customHeight="1" x14ac:dyDescent="0.25">
      <c r="A208" s="480"/>
      <c r="B208" s="505" t="s">
        <v>126</v>
      </c>
      <c r="C208" s="582">
        <f>C209</f>
        <v>0</v>
      </c>
      <c r="D208" s="506">
        <v>14617287.350000001</v>
      </c>
      <c r="E208" s="506">
        <v>0</v>
      </c>
      <c r="F208" s="631">
        <v>0</v>
      </c>
      <c r="G208" s="491"/>
      <c r="H208" s="491"/>
    </row>
    <row r="209" spans="1:8" s="511" customFormat="1" ht="30.75" hidden="1" customHeight="1" x14ac:dyDescent="0.25">
      <c r="A209" s="510"/>
      <c r="B209" s="547" t="s">
        <v>144</v>
      </c>
      <c r="C209" s="579">
        <f>C210</f>
        <v>0</v>
      </c>
      <c r="D209" s="537">
        <v>0</v>
      </c>
      <c r="E209" s="507">
        <v>0</v>
      </c>
      <c r="F209" s="632" t="e">
        <v>#DIV/0!</v>
      </c>
      <c r="G209" s="491"/>
      <c r="H209" s="491"/>
    </row>
    <row r="210" spans="1:8" s="474" customFormat="1" ht="13.5" hidden="1" customHeight="1" x14ac:dyDescent="0.25">
      <c r="A210" s="488"/>
      <c r="B210" s="518"/>
      <c r="C210" s="587">
        <v>0</v>
      </c>
      <c r="D210" s="545"/>
      <c r="E210" s="545"/>
      <c r="F210" s="644" t="e">
        <v>#DIV/0!</v>
      </c>
      <c r="G210" s="491"/>
      <c r="H210" s="491"/>
    </row>
    <row r="211" spans="1:8" s="474" customFormat="1" ht="42.75" customHeight="1" x14ac:dyDescent="0.25">
      <c r="A211" s="488"/>
      <c r="B211" s="651" t="s">
        <v>543</v>
      </c>
      <c r="C211" s="608"/>
      <c r="D211" s="623">
        <v>1540583463.1600001</v>
      </c>
      <c r="E211" s="623">
        <v>0</v>
      </c>
      <c r="F211" s="644">
        <v>0</v>
      </c>
      <c r="G211" s="491"/>
      <c r="H211" s="491"/>
    </row>
    <row r="212" spans="1:8" s="474" customFormat="1" ht="21" customHeight="1" thickBot="1" x14ac:dyDescent="0.3">
      <c r="A212" s="488"/>
      <c r="B212" s="550" t="s">
        <v>252</v>
      </c>
      <c r="C212" s="609" t="e">
        <f>#REF!+#REF!+#REF!</f>
        <v>#REF!</v>
      </c>
      <c r="D212" s="551">
        <v>249287829.56</v>
      </c>
      <c r="E212" s="551">
        <v>41662832.119999997</v>
      </c>
      <c r="F212" s="648">
        <v>0.16712742131670072</v>
      </c>
      <c r="G212" s="491"/>
      <c r="H212" s="491"/>
    </row>
    <row r="213" spans="1:8" s="474" customFormat="1" ht="22.5" customHeight="1" thickBot="1" x14ac:dyDescent="0.3">
      <c r="A213" s="488"/>
      <c r="B213" s="523" t="s">
        <v>253</v>
      </c>
      <c r="C213" s="600" t="e">
        <f>#REF!+#REF!</f>
        <v>#REF!</v>
      </c>
      <c r="D213" s="524">
        <v>254892530.03000003</v>
      </c>
      <c r="E213" s="524">
        <v>31951869.760000002</v>
      </c>
      <c r="F213" s="636">
        <v>0.12535428070896926</v>
      </c>
      <c r="G213" s="491"/>
      <c r="H213" s="491"/>
    </row>
    <row r="214" spans="1:8" s="474" customFormat="1" ht="36" customHeight="1" thickBot="1" x14ac:dyDescent="0.3">
      <c r="A214" s="488"/>
      <c r="B214" s="550" t="s">
        <v>451</v>
      </c>
      <c r="C214" s="609" t="e">
        <f>#REF!</f>
        <v>#REF!</v>
      </c>
      <c r="D214" s="551">
        <v>490544957.35000002</v>
      </c>
      <c r="E214" s="551">
        <v>62546689.379999995</v>
      </c>
      <c r="F214" s="648">
        <v>0.12750449972595154</v>
      </c>
      <c r="G214" s="491"/>
      <c r="H214" s="491"/>
    </row>
    <row r="215" spans="1:8" s="553" customFormat="1" ht="35.25" customHeight="1" thickBot="1" x14ac:dyDescent="0.3">
      <c r="A215" s="475">
        <v>9</v>
      </c>
      <c r="B215" s="552" t="s">
        <v>239</v>
      </c>
      <c r="C215" s="594" t="e">
        <f t="shared" ref="C215" si="15">C216</f>
        <v>#REF!</v>
      </c>
      <c r="D215" s="477">
        <v>61579873.369999997</v>
      </c>
      <c r="E215" s="477">
        <v>11726229.220000001</v>
      </c>
      <c r="F215" s="625">
        <v>0.1904230810859818</v>
      </c>
      <c r="G215" s="491"/>
      <c r="H215" s="491"/>
    </row>
    <row r="216" spans="1:8" s="503" customFormat="1" ht="43.5" customHeight="1" thickBot="1" x14ac:dyDescent="0.3">
      <c r="A216" s="480"/>
      <c r="B216" s="554" t="s">
        <v>240</v>
      </c>
      <c r="C216" s="605" t="e">
        <f>#REF!+#REF!+#REF!+#REF!</f>
        <v>#REF!</v>
      </c>
      <c r="D216" s="544">
        <v>61579873.369999997</v>
      </c>
      <c r="E216" s="544">
        <v>11726229.220000001</v>
      </c>
      <c r="F216" s="634">
        <v>0.1904230810859818</v>
      </c>
      <c r="G216" s="491"/>
      <c r="H216" s="491"/>
    </row>
    <row r="217" spans="1:8" s="553" customFormat="1" ht="39" customHeight="1" thickBot="1" x14ac:dyDescent="0.3">
      <c r="A217" s="520">
        <v>10</v>
      </c>
      <c r="B217" s="521" t="s">
        <v>245</v>
      </c>
      <c r="C217" s="596" t="e">
        <f>C218+C219</f>
        <v>#REF!</v>
      </c>
      <c r="D217" s="500">
        <v>138047759.91</v>
      </c>
      <c r="E217" s="500">
        <v>1428582.87</v>
      </c>
      <c r="F217" s="629">
        <v>1.0348468319452356E-2</v>
      </c>
      <c r="G217" s="491"/>
      <c r="H217" s="491"/>
    </row>
    <row r="218" spans="1:8" s="556" customFormat="1" ht="34.5" customHeight="1" x14ac:dyDescent="0.25">
      <c r="A218" s="522"/>
      <c r="B218" s="555" t="s">
        <v>246</v>
      </c>
      <c r="C218" s="578" t="e">
        <f>#REF!</f>
        <v>#REF!</v>
      </c>
      <c r="D218" s="502">
        <v>2604541.87</v>
      </c>
      <c r="E218" s="502">
        <v>1428582.87</v>
      </c>
      <c r="F218" s="630">
        <v>0.54849679571478727</v>
      </c>
      <c r="G218" s="491"/>
      <c r="H218" s="491"/>
    </row>
    <row r="219" spans="1:8" s="556" customFormat="1" ht="36.75" customHeight="1" thickBot="1" x14ac:dyDescent="0.3">
      <c r="A219" s="557"/>
      <c r="B219" s="505" t="s">
        <v>131</v>
      </c>
      <c r="C219" s="582" t="e">
        <f>#REF!</f>
        <v>#REF!</v>
      </c>
      <c r="D219" s="506">
        <v>135443218.03999999</v>
      </c>
      <c r="E219" s="506">
        <v>0</v>
      </c>
      <c r="F219" s="631">
        <v>0</v>
      </c>
      <c r="G219" s="491"/>
      <c r="H219" s="491"/>
    </row>
    <row r="220" spans="1:8" s="558" customFormat="1" ht="21" customHeight="1" thickBot="1" x14ac:dyDescent="0.3">
      <c r="A220" s="475">
        <v>11</v>
      </c>
      <c r="B220" s="476" t="s">
        <v>233</v>
      </c>
      <c r="C220" s="594" t="e">
        <f>C221+C222+C223+C224+C225</f>
        <v>#REF!</v>
      </c>
      <c r="D220" s="477">
        <v>139366414.94</v>
      </c>
      <c r="E220" s="477">
        <v>29192389.760000002</v>
      </c>
      <c r="F220" s="625">
        <v>0.20946502622290961</v>
      </c>
      <c r="G220" s="491"/>
      <c r="H220" s="491"/>
    </row>
    <row r="221" spans="1:8" s="503" customFormat="1" ht="33.75" customHeight="1" x14ac:dyDescent="0.25">
      <c r="A221" s="480"/>
      <c r="B221" s="554" t="s">
        <v>184</v>
      </c>
      <c r="C221" s="605" t="e">
        <f>#REF!+#REF!</f>
        <v>#REF!</v>
      </c>
      <c r="D221" s="544">
        <v>19405834.440000001</v>
      </c>
      <c r="E221" s="544">
        <v>3940668.32</v>
      </c>
      <c r="F221" s="634">
        <v>0.20306616199287741</v>
      </c>
      <c r="G221" s="491"/>
      <c r="H221" s="491"/>
    </row>
    <row r="222" spans="1:8" s="503" customFormat="1" ht="39" customHeight="1" x14ac:dyDescent="0.25">
      <c r="A222" s="528"/>
      <c r="B222" s="554" t="s">
        <v>185</v>
      </c>
      <c r="C222" s="605" t="e">
        <f>#REF!+#REF!</f>
        <v>#REF!</v>
      </c>
      <c r="D222" s="544">
        <v>300000</v>
      </c>
      <c r="E222" s="517">
        <v>44705</v>
      </c>
      <c r="F222" s="635">
        <v>0.14901666666666666</v>
      </c>
      <c r="G222" s="491"/>
      <c r="H222" s="491"/>
    </row>
    <row r="223" spans="1:8" s="503" customFormat="1" ht="36.75" customHeight="1" x14ac:dyDescent="0.25">
      <c r="A223" s="528"/>
      <c r="B223" s="554" t="s">
        <v>168</v>
      </c>
      <c r="C223" s="605" t="e">
        <f>#REF!+#REF!+#REF!+#REF!</f>
        <v>#REF!</v>
      </c>
      <c r="D223" s="544">
        <v>117601300</v>
      </c>
      <c r="E223" s="517">
        <v>24715216.440000001</v>
      </c>
      <c r="F223" s="635">
        <v>0.21016108189280222</v>
      </c>
      <c r="G223" s="491"/>
      <c r="H223" s="491"/>
    </row>
    <row r="224" spans="1:8" s="503" customFormat="1" ht="44.25" customHeight="1" thickBot="1" x14ac:dyDescent="0.3">
      <c r="A224" s="528"/>
      <c r="B224" s="554" t="s">
        <v>186</v>
      </c>
      <c r="C224" s="605" t="e">
        <f>#REF!</f>
        <v>#REF!</v>
      </c>
      <c r="D224" s="544">
        <v>225000</v>
      </c>
      <c r="E224" s="517">
        <v>20000</v>
      </c>
      <c r="F224" s="635">
        <v>8.8888888888888892E-2</v>
      </c>
      <c r="G224" s="491"/>
      <c r="H224" s="491"/>
    </row>
    <row r="225" spans="1:8" s="503" customFormat="1" ht="18.75" customHeight="1" thickBot="1" x14ac:dyDescent="0.3">
      <c r="A225" s="528"/>
      <c r="B225" s="481" t="s">
        <v>133</v>
      </c>
      <c r="C225" s="595" t="e">
        <f>#REF!+#REF!</f>
        <v>#REF!</v>
      </c>
      <c r="D225" s="482">
        <v>1834280.5</v>
      </c>
      <c r="E225" s="482">
        <v>471800</v>
      </c>
      <c r="F225" s="626">
        <v>0.25721256917903235</v>
      </c>
      <c r="G225" s="491"/>
      <c r="H225" s="491"/>
    </row>
    <row r="226" spans="1:8" s="558" customFormat="1" ht="36.75" customHeight="1" thickBot="1" x14ac:dyDescent="0.3">
      <c r="A226" s="520">
        <v>12</v>
      </c>
      <c r="B226" s="521" t="s">
        <v>237</v>
      </c>
      <c r="C226" s="596" t="e">
        <f>C227+C228+C237+C245+C246+C251</f>
        <v>#REF!</v>
      </c>
      <c r="D226" s="500">
        <v>697391925.80999994</v>
      </c>
      <c r="E226" s="500">
        <v>148594682.44999999</v>
      </c>
      <c r="F226" s="629">
        <v>0.21307198570934369</v>
      </c>
      <c r="G226" s="491"/>
      <c r="H226" s="491"/>
    </row>
    <row r="227" spans="1:8" s="559" customFormat="1" ht="38.25" customHeight="1" x14ac:dyDescent="0.25">
      <c r="A227" s="522"/>
      <c r="B227" s="555" t="s">
        <v>195</v>
      </c>
      <c r="C227" s="578" t="e">
        <f>#REF!</f>
        <v>#REF!</v>
      </c>
      <c r="D227" s="502">
        <v>8710841</v>
      </c>
      <c r="E227" s="502">
        <v>1697747.24</v>
      </c>
      <c r="F227" s="630">
        <v>0.19490049697842035</v>
      </c>
      <c r="G227" s="491"/>
      <c r="H227" s="491"/>
    </row>
    <row r="228" spans="1:8" s="559" customFormat="1" ht="32.25" customHeight="1" x14ac:dyDescent="0.25">
      <c r="A228" s="560"/>
      <c r="B228" s="505" t="s">
        <v>196</v>
      </c>
      <c r="C228" s="582" t="e">
        <f>#REF!+#REF!+#REF!</f>
        <v>#REF!</v>
      </c>
      <c r="D228" s="506">
        <v>106816381.17</v>
      </c>
      <c r="E228" s="506">
        <v>23356131.300000001</v>
      </c>
      <c r="F228" s="631">
        <v>0.21865683001213398</v>
      </c>
      <c r="G228" s="491"/>
      <c r="H228" s="491"/>
    </row>
    <row r="229" spans="1:8" s="511" customFormat="1" ht="30" hidden="1" x14ac:dyDescent="0.25">
      <c r="A229" s="510"/>
      <c r="B229" s="547" t="s">
        <v>144</v>
      </c>
      <c r="C229" s="579">
        <f>SUM(C230:C230)</f>
        <v>0</v>
      </c>
      <c r="D229" s="537"/>
      <c r="E229" s="507"/>
      <c r="F229" s="632" t="e">
        <v>#DIV/0!</v>
      </c>
      <c r="G229" s="491"/>
      <c r="H229" s="491"/>
    </row>
    <row r="230" spans="1:8" ht="14.25" hidden="1" customHeight="1" x14ac:dyDescent="0.25">
      <c r="A230" s="488"/>
      <c r="B230" s="489"/>
      <c r="C230" s="490"/>
      <c r="D230" s="508"/>
      <c r="E230" s="508"/>
      <c r="F230" s="627" t="e">
        <v>#DIV/0!</v>
      </c>
      <c r="G230" s="491"/>
      <c r="H230" s="491"/>
    </row>
    <row r="231" spans="1:8" ht="65.25" hidden="1" customHeight="1" x14ac:dyDescent="0.25">
      <c r="A231" s="488"/>
      <c r="B231" s="547" t="s">
        <v>532</v>
      </c>
      <c r="C231" s="579"/>
      <c r="D231" s="537"/>
      <c r="E231" s="507"/>
      <c r="F231" s="632" t="e">
        <v>#DIV/0!</v>
      </c>
      <c r="G231" s="491"/>
      <c r="H231" s="491"/>
    </row>
    <row r="232" spans="1:8" ht="14.25" hidden="1" customHeight="1" x14ac:dyDescent="0.25">
      <c r="A232" s="488"/>
      <c r="B232" s="489"/>
      <c r="C232" s="490"/>
      <c r="D232" s="508"/>
      <c r="E232" s="508"/>
      <c r="F232" s="627" t="e">
        <v>#DIV/0!</v>
      </c>
      <c r="G232" s="491"/>
      <c r="H232" s="491"/>
    </row>
    <row r="233" spans="1:8" ht="63" hidden="1" customHeight="1" x14ac:dyDescent="0.25">
      <c r="A233" s="488"/>
      <c r="B233" s="547" t="s">
        <v>505</v>
      </c>
      <c r="C233" s="579"/>
      <c r="D233" s="537"/>
      <c r="E233" s="507"/>
      <c r="F233" s="632" t="e">
        <v>#DIV/0!</v>
      </c>
      <c r="G233" s="491"/>
      <c r="H233" s="491"/>
    </row>
    <row r="234" spans="1:8" ht="15" hidden="1" customHeight="1" x14ac:dyDescent="0.25">
      <c r="A234" s="488"/>
      <c r="B234" s="589"/>
      <c r="C234" s="490"/>
      <c r="D234" s="508"/>
      <c r="E234" s="508"/>
      <c r="F234" s="627" t="e">
        <v>#DIV/0!</v>
      </c>
      <c r="G234" s="491"/>
      <c r="H234" s="491"/>
    </row>
    <row r="235" spans="1:8" ht="33" hidden="1" customHeight="1" x14ac:dyDescent="0.25">
      <c r="A235" s="488"/>
      <c r="B235" s="547" t="s">
        <v>516</v>
      </c>
      <c r="C235" s="579"/>
      <c r="D235" s="537">
        <v>0</v>
      </c>
      <c r="E235" s="507">
        <v>0</v>
      </c>
      <c r="F235" s="632" t="e">
        <v>#DIV/0!</v>
      </c>
      <c r="G235" s="491"/>
      <c r="H235" s="491"/>
    </row>
    <row r="236" spans="1:8" ht="15" hidden="1" customHeight="1" x14ac:dyDescent="0.25">
      <c r="A236" s="488"/>
      <c r="B236" s="589"/>
      <c r="C236" s="490"/>
      <c r="D236" s="508"/>
      <c r="E236" s="508"/>
      <c r="F236" s="627" t="e">
        <v>#DIV/0!</v>
      </c>
      <c r="G236" s="491"/>
      <c r="H236" s="491"/>
    </row>
    <row r="237" spans="1:8" s="559" customFormat="1" ht="35.25" customHeight="1" x14ac:dyDescent="0.25">
      <c r="A237" s="560"/>
      <c r="B237" s="505" t="s">
        <v>197</v>
      </c>
      <c r="C237" s="582" t="e">
        <f>#REF!+#REF!+#REF!</f>
        <v>#REF!</v>
      </c>
      <c r="D237" s="506">
        <v>269252906.00999999</v>
      </c>
      <c r="E237" s="506">
        <v>52137838.560000002</v>
      </c>
      <c r="F237" s="631">
        <v>0.193638907496373</v>
      </c>
      <c r="G237" s="491"/>
      <c r="H237" s="491"/>
    </row>
    <row r="238" spans="1:8" ht="21" hidden="1" customHeight="1" x14ac:dyDescent="0.25">
      <c r="A238" s="488"/>
      <c r="B238" s="561"/>
      <c r="C238" s="490"/>
      <c r="D238" s="508"/>
      <c r="E238" s="508">
        <v>0</v>
      </c>
      <c r="F238" s="627" t="e">
        <v>#DIV/0!</v>
      </c>
      <c r="G238" s="491"/>
      <c r="H238" s="491"/>
    </row>
    <row r="239" spans="1:8" s="562" customFormat="1" ht="66.75" hidden="1" customHeight="1" x14ac:dyDescent="0.25">
      <c r="A239" s="488"/>
      <c r="B239" s="547" t="s">
        <v>507</v>
      </c>
      <c r="C239" s="579"/>
      <c r="D239" s="537">
        <v>0</v>
      </c>
      <c r="E239" s="507">
        <v>0</v>
      </c>
      <c r="F239" s="632" t="e">
        <v>#DIV/0!</v>
      </c>
      <c r="G239" s="491"/>
      <c r="H239" s="491"/>
    </row>
    <row r="240" spans="1:8" ht="18.75" hidden="1" customHeight="1" x14ac:dyDescent="0.25">
      <c r="A240" s="488"/>
      <c r="B240" s="590"/>
      <c r="C240" s="490"/>
      <c r="D240" s="508"/>
      <c r="E240" s="508">
        <v>0</v>
      </c>
      <c r="F240" s="627" t="e">
        <v>#DIV/0!</v>
      </c>
      <c r="G240" s="491"/>
      <c r="H240" s="491"/>
    </row>
    <row r="241" spans="1:8" ht="48.75" hidden="1" customHeight="1" x14ac:dyDescent="0.25">
      <c r="A241" s="488"/>
      <c r="B241" s="547" t="s">
        <v>496</v>
      </c>
      <c r="C241" s="579"/>
      <c r="D241" s="537">
        <v>0</v>
      </c>
      <c r="E241" s="507">
        <v>0</v>
      </c>
      <c r="F241" s="632" t="e">
        <v>#DIV/0!</v>
      </c>
      <c r="G241" s="491"/>
      <c r="H241" s="491"/>
    </row>
    <row r="242" spans="1:8" ht="26.25" hidden="1" customHeight="1" x14ac:dyDescent="0.25">
      <c r="A242" s="488"/>
      <c r="B242" s="561"/>
      <c r="C242" s="603"/>
      <c r="D242" s="540"/>
      <c r="E242" s="508"/>
      <c r="F242" s="627" t="e">
        <v>#DIV/0!</v>
      </c>
      <c r="G242" s="491"/>
      <c r="H242" s="491"/>
    </row>
    <row r="243" spans="1:8" ht="48.75" hidden="1" customHeight="1" x14ac:dyDescent="0.25">
      <c r="A243" s="488"/>
      <c r="B243" s="547" t="s">
        <v>534</v>
      </c>
      <c r="C243" s="579"/>
      <c r="D243" s="537">
        <v>0</v>
      </c>
      <c r="E243" s="507">
        <v>0</v>
      </c>
      <c r="F243" s="632" t="e">
        <v>#DIV/0!</v>
      </c>
      <c r="G243" s="491"/>
      <c r="H243" s="491"/>
    </row>
    <row r="244" spans="1:8" ht="26.25" hidden="1" customHeight="1" x14ac:dyDescent="0.25">
      <c r="A244" s="488"/>
      <c r="B244" s="561"/>
      <c r="C244" s="603"/>
      <c r="D244" s="540"/>
      <c r="E244" s="508"/>
      <c r="F244" s="627" t="e">
        <v>#DIV/0!</v>
      </c>
      <c r="G244" s="491"/>
      <c r="H244" s="491"/>
    </row>
    <row r="245" spans="1:8" s="559" customFormat="1" ht="22.5" customHeight="1" x14ac:dyDescent="0.25">
      <c r="A245" s="560"/>
      <c r="B245" s="505" t="s">
        <v>198</v>
      </c>
      <c r="C245" s="582" t="e">
        <f>#REF!</f>
        <v>#REF!</v>
      </c>
      <c r="D245" s="506">
        <v>558000</v>
      </c>
      <c r="E245" s="506">
        <v>0</v>
      </c>
      <c r="F245" s="631">
        <v>0</v>
      </c>
      <c r="G245" s="491"/>
      <c r="H245" s="491"/>
    </row>
    <row r="246" spans="1:8" s="559" customFormat="1" ht="51.75" hidden="1" customHeight="1" x14ac:dyDescent="0.25">
      <c r="A246" s="560"/>
      <c r="B246" s="505" t="s">
        <v>149</v>
      </c>
      <c r="C246" s="582">
        <f>C247</f>
        <v>2466618</v>
      </c>
      <c r="D246" s="506">
        <v>0</v>
      </c>
      <c r="E246" s="506">
        <v>0</v>
      </c>
      <c r="F246" s="631" t="e">
        <v>#DIV/0!</v>
      </c>
      <c r="G246" s="491"/>
      <c r="H246" s="491"/>
    </row>
    <row r="247" spans="1:8" s="511" customFormat="1" ht="45" hidden="1" customHeight="1" x14ac:dyDescent="0.25">
      <c r="A247" s="510"/>
      <c r="B247" s="547" t="s">
        <v>149</v>
      </c>
      <c r="C247" s="579">
        <f>C248</f>
        <v>2466618</v>
      </c>
      <c r="D247" s="537">
        <v>0</v>
      </c>
      <c r="E247" s="507">
        <v>0</v>
      </c>
      <c r="F247" s="632" t="e">
        <v>#DIV/0!</v>
      </c>
      <c r="G247" s="491"/>
      <c r="H247" s="491"/>
    </row>
    <row r="248" spans="1:8" ht="15" hidden="1" customHeight="1" x14ac:dyDescent="0.25">
      <c r="A248" s="488"/>
      <c r="B248" s="563"/>
      <c r="C248" s="490">
        <v>2466618</v>
      </c>
      <c r="D248" s="508"/>
      <c r="E248" s="508"/>
      <c r="F248" s="627" t="e">
        <v>#DIV/0!</v>
      </c>
      <c r="G248" s="491"/>
      <c r="H248" s="491"/>
    </row>
    <row r="249" spans="1:8" ht="15" hidden="1" customHeight="1" x14ac:dyDescent="0.25">
      <c r="A249" s="488"/>
      <c r="B249" s="590"/>
      <c r="C249" s="490"/>
      <c r="D249" s="508"/>
      <c r="E249" s="508"/>
      <c r="F249" s="627" t="e">
        <v>#DIV/0!</v>
      </c>
      <c r="G249" s="491"/>
      <c r="H249" s="491"/>
    </row>
    <row r="250" spans="1:8" ht="27.75" customHeight="1" x14ac:dyDescent="0.25">
      <c r="A250" s="488"/>
      <c r="B250" s="593" t="s">
        <v>544</v>
      </c>
      <c r="C250" s="610"/>
      <c r="D250" s="624">
        <v>14138394.42</v>
      </c>
      <c r="E250" s="624">
        <v>0</v>
      </c>
      <c r="F250" s="627">
        <v>0</v>
      </c>
      <c r="G250" s="491"/>
      <c r="H250" s="491"/>
    </row>
    <row r="251" spans="1:8" s="559" customFormat="1" ht="26.25" customHeight="1" thickBot="1" x14ac:dyDescent="0.3">
      <c r="A251" s="560"/>
      <c r="B251" s="505" t="s">
        <v>150</v>
      </c>
      <c r="C251" s="582" t="e">
        <f>#REF!+C254</f>
        <v>#REF!</v>
      </c>
      <c r="D251" s="506">
        <v>297915403.20999998</v>
      </c>
      <c r="E251" s="506">
        <v>71402965.349999994</v>
      </c>
      <c r="F251" s="631">
        <v>0.23967530574331594</v>
      </c>
      <c r="G251" s="491"/>
      <c r="H251" s="491"/>
    </row>
    <row r="252" spans="1:8" ht="15.75" hidden="1" customHeight="1" x14ac:dyDescent="0.25">
      <c r="A252" s="488"/>
      <c r="B252" s="547" t="s">
        <v>445</v>
      </c>
      <c r="C252" s="579"/>
      <c r="D252" s="537">
        <v>0</v>
      </c>
      <c r="E252" s="507">
        <v>0</v>
      </c>
      <c r="F252" s="632" t="e">
        <v>#DIV/0!</v>
      </c>
      <c r="G252" s="491"/>
      <c r="H252" s="491"/>
    </row>
    <row r="253" spans="1:8" ht="15.75" hidden="1" customHeight="1" x14ac:dyDescent="0.25">
      <c r="A253" s="488"/>
      <c r="B253" s="489"/>
      <c r="C253" s="490"/>
      <c r="D253" s="508"/>
      <c r="E253" s="508"/>
      <c r="F253" s="627" t="e">
        <v>#DIV/0!</v>
      </c>
      <c r="G253" s="491"/>
      <c r="H253" s="491"/>
    </row>
    <row r="254" spans="1:8" s="511" customFormat="1" ht="99" hidden="1" customHeight="1" x14ac:dyDescent="0.25">
      <c r="A254" s="510"/>
      <c r="B254" s="547" t="s">
        <v>270</v>
      </c>
      <c r="C254" s="579">
        <f>C255</f>
        <v>9234671</v>
      </c>
      <c r="D254" s="537">
        <v>0</v>
      </c>
      <c r="E254" s="507">
        <v>0</v>
      </c>
      <c r="F254" s="632" t="e">
        <v>#DIV/0!</v>
      </c>
      <c r="G254" s="491"/>
      <c r="H254" s="491"/>
    </row>
    <row r="255" spans="1:8" ht="16.5" hidden="1" customHeight="1" thickBot="1" x14ac:dyDescent="0.3">
      <c r="A255" s="488"/>
      <c r="B255" s="489"/>
      <c r="C255" s="611">
        <v>9234671</v>
      </c>
      <c r="D255" s="618"/>
      <c r="E255" s="618"/>
      <c r="F255" s="643" t="e">
        <v>#DIV/0!</v>
      </c>
      <c r="G255" s="491"/>
      <c r="H255" s="491"/>
    </row>
    <row r="256" spans="1:8" s="470" customFormat="1" ht="36.75" customHeight="1" thickBot="1" x14ac:dyDescent="0.3">
      <c r="A256" s="475">
        <v>13</v>
      </c>
      <c r="B256" s="476" t="s">
        <v>238</v>
      </c>
      <c r="C256" s="594" t="e">
        <f>C257</f>
        <v>#REF!</v>
      </c>
      <c r="D256" s="477">
        <v>84158706.439999998</v>
      </c>
      <c r="E256" s="477">
        <v>13010693.17</v>
      </c>
      <c r="F256" s="625">
        <v>0.15459711443254925</v>
      </c>
      <c r="G256" s="491"/>
      <c r="H256" s="491"/>
    </row>
    <row r="257" spans="1:8" s="556" customFormat="1" ht="53.25" customHeight="1" thickBot="1" x14ac:dyDescent="0.3">
      <c r="A257" s="480"/>
      <c r="B257" s="554" t="s">
        <v>199</v>
      </c>
      <c r="C257" s="605" t="e">
        <f>#REF!+#REF!+#REF!+#REF!+#REF!+#REF!+#REF!</f>
        <v>#REF!</v>
      </c>
      <c r="D257" s="544">
        <v>84158706.439999998</v>
      </c>
      <c r="E257" s="544">
        <v>13010693.17</v>
      </c>
      <c r="F257" s="634">
        <v>0.15459711443254925</v>
      </c>
      <c r="G257" s="491"/>
      <c r="H257" s="491"/>
    </row>
    <row r="258" spans="1:8" s="558" customFormat="1" ht="21" customHeight="1" thickBot="1" x14ac:dyDescent="0.3">
      <c r="A258" s="564"/>
      <c r="B258" s="565" t="s">
        <v>428</v>
      </c>
      <c r="C258" s="612" t="e">
        <f>C6+C14+C32+C59+C62+C160+C181+C187+C215+C217+C220+C226+C256</f>
        <v>#REF!</v>
      </c>
      <c r="D258" s="566">
        <f>D6+D14+D32+D59+D62+D160+D181+D187+D215+D217+D220+D226+D256</f>
        <v>19457993787.049999</v>
      </c>
      <c r="E258" s="566">
        <f>E6+E14+E32+E59+E62+E160+E181+E187+E215+E217+E220+E226+E256</f>
        <v>2927384011.8499999</v>
      </c>
      <c r="F258" s="649">
        <f>E258/D258</f>
        <v>0.15044634322980821</v>
      </c>
      <c r="G258" s="491"/>
      <c r="H258" s="567"/>
    </row>
    <row r="260" spans="1:8" ht="16.5" customHeight="1" x14ac:dyDescent="0.25">
      <c r="G260" s="570"/>
    </row>
    <row r="261" spans="1:8" x14ac:dyDescent="0.25">
      <c r="B261" s="568" t="s">
        <v>540</v>
      </c>
      <c r="C261" s="571">
        <v>15119006440.620001</v>
      </c>
      <c r="D261" s="571">
        <v>19580049493.959999</v>
      </c>
      <c r="E261" s="571">
        <v>2950984022.2199998</v>
      </c>
      <c r="F261" s="531">
        <f>E261/D261</f>
        <v>0.15071381832463249</v>
      </c>
    </row>
    <row r="262" spans="1:8" x14ac:dyDescent="0.25">
      <c r="B262" s="569" t="s">
        <v>155</v>
      </c>
      <c r="C262" s="572" t="e">
        <f>C258/C261</f>
        <v>#REF!</v>
      </c>
      <c r="D262" s="572">
        <f>D258/D261</f>
        <v>0.99376632286105038</v>
      </c>
      <c r="E262" s="572">
        <f>E258/E261</f>
        <v>0.99200266413091398</v>
      </c>
      <c r="F262" s="572"/>
    </row>
    <row r="266" spans="1:8" s="470" customFormat="1" ht="17.25" customHeight="1" x14ac:dyDescent="0.25">
      <c r="A266" s="705" t="s">
        <v>546</v>
      </c>
      <c r="B266" s="705"/>
      <c r="E266" s="470" t="s">
        <v>209</v>
      </c>
    </row>
    <row r="267" spans="1:8" ht="11.25" customHeight="1" x14ac:dyDescent="0.25">
      <c r="A267" s="705"/>
      <c r="B267" s="705"/>
      <c r="C267" s="513"/>
      <c r="D267" s="513"/>
      <c r="E267" s="513"/>
      <c r="F267" s="513"/>
      <c r="G267" s="470"/>
    </row>
    <row r="268" spans="1:8" x14ac:dyDescent="0.25">
      <c r="B268" s="573"/>
      <c r="C268" s="574"/>
      <c r="D268" s="574"/>
      <c r="E268" s="574"/>
      <c r="F268" s="574"/>
    </row>
    <row r="269" spans="1:8" x14ac:dyDescent="0.25">
      <c r="B269" s="573"/>
      <c r="C269" s="575">
        <v>15119006440.620001</v>
      </c>
      <c r="D269" s="576"/>
      <c r="E269" s="576"/>
      <c r="F269" s="575"/>
    </row>
    <row r="270" spans="1:8" x14ac:dyDescent="0.25">
      <c r="B270" s="573"/>
      <c r="C270" s="574">
        <v>114293914.54000001</v>
      </c>
      <c r="D270" s="577"/>
      <c r="E270" s="577"/>
      <c r="F270" s="574"/>
    </row>
    <row r="271" spans="1:8" x14ac:dyDescent="0.25">
      <c r="B271" s="573"/>
      <c r="C271" s="574">
        <f>C269-C270</f>
        <v>15004712526.08</v>
      </c>
      <c r="D271" s="576"/>
      <c r="E271" s="576"/>
      <c r="F271" s="574"/>
    </row>
    <row r="272" spans="1:8" x14ac:dyDescent="0.25">
      <c r="B272" s="573"/>
      <c r="C272" s="574" t="e">
        <f>C271-C258</f>
        <v>#REF!</v>
      </c>
      <c r="D272" s="574"/>
      <c r="E272" s="574"/>
      <c r="F272" s="574"/>
    </row>
    <row r="283" spans="1:2" s="570" customFormat="1" x14ac:dyDescent="0.25">
      <c r="A283" s="519"/>
      <c r="B283" s="569"/>
    </row>
    <row r="284" spans="1:2" s="570" customFormat="1" x14ac:dyDescent="0.25">
      <c r="A284" s="519"/>
      <c r="B284" s="569"/>
    </row>
    <row r="285" spans="1:2" s="570" customFormat="1" x14ac:dyDescent="0.25">
      <c r="A285" s="519"/>
      <c r="B285" s="569"/>
    </row>
    <row r="286" spans="1:2" s="570" customFormat="1" x14ac:dyDescent="0.25">
      <c r="A286" s="519"/>
      <c r="B286" s="569"/>
    </row>
    <row r="287" spans="1:2" s="570" customFormat="1" x14ac:dyDescent="0.25">
      <c r="A287" s="519"/>
      <c r="B287" s="569"/>
    </row>
    <row r="288" spans="1:2" s="570" customFormat="1" x14ac:dyDescent="0.25">
      <c r="A288" s="519"/>
      <c r="B288" s="569"/>
    </row>
    <row r="289" spans="1:2" s="570" customFormat="1" x14ac:dyDescent="0.25">
      <c r="A289" s="519"/>
      <c r="B289" s="569"/>
    </row>
    <row r="290" spans="1:2" s="570" customFormat="1" x14ac:dyDescent="0.25">
      <c r="A290" s="519"/>
      <c r="B290" s="569"/>
    </row>
    <row r="291" spans="1:2" s="570" customFormat="1" x14ac:dyDescent="0.25">
      <c r="A291" s="519"/>
      <c r="B291" s="569"/>
    </row>
    <row r="292" spans="1:2" s="570" customFormat="1" x14ac:dyDescent="0.25">
      <c r="A292" s="519"/>
      <c r="B292" s="569"/>
    </row>
  </sheetData>
  <mergeCells count="8">
    <mergeCell ref="A266:B267"/>
    <mergeCell ref="A1:F1"/>
    <mergeCell ref="A4:A5"/>
    <mergeCell ref="B4:B5"/>
    <mergeCell ref="C4:C5"/>
    <mergeCell ref="D4:D5"/>
    <mergeCell ref="E4:E5"/>
    <mergeCell ref="F4:F5"/>
  </mergeCells>
  <printOptions horizontalCentered="1"/>
  <pageMargins left="0" right="0" top="0" bottom="0" header="0.23622047244094491" footer="0.15748031496062992"/>
  <pageSetup paperSize="9" scale="75" firstPageNumber="0" orientation="portrait" blackAndWhite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01.10.23 КЭ (2)</vt:lpstr>
      <vt:lpstr>01.04.24КЭ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2024-04-03T06:01:38Z</cp:lastPrinted>
  <dcterms:created xsi:type="dcterms:W3CDTF">2021-11-12T06:05:31Z</dcterms:created>
  <dcterms:modified xsi:type="dcterms:W3CDTF">2024-04-17T06:33:33Z</dcterms:modified>
</cp:coreProperties>
</file>