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40" windowHeight="12480" tabRatio="781"/>
  </bookViews>
  <sheets>
    <sheet name="2023 год" sheetId="30" r:id="rId1"/>
    <sheet name="01.10.23 КЭ (2)" sheetId="23" state="hidden" r:id="rId2"/>
  </sheets>
  <definedNames>
    <definedName name="_xlnm.Print_Titles" localSheetId="0">'2023 год'!$4:$5</definedName>
  </definedNames>
  <calcPr calcId="145621"/>
</workbook>
</file>

<file path=xl/calcChain.xml><?xml version="1.0" encoding="utf-8"?>
<calcChain xmlns="http://schemas.openxmlformats.org/spreadsheetml/2006/main">
  <c r="G256" i="30" l="1"/>
  <c r="J246" i="30"/>
  <c r="J242" i="30"/>
  <c r="G242" i="30"/>
  <c r="J241" i="30"/>
  <c r="J240" i="30"/>
  <c r="G240" i="30"/>
  <c r="J239" i="30"/>
  <c r="G239" i="30"/>
  <c r="J238" i="30"/>
  <c r="G238" i="30"/>
  <c r="J237" i="30"/>
  <c r="G237" i="30"/>
  <c r="J236" i="30"/>
  <c r="G236" i="30"/>
  <c r="J235" i="30"/>
  <c r="G235" i="30"/>
  <c r="J232" i="30"/>
  <c r="G232" i="30"/>
  <c r="J231" i="30"/>
  <c r="J230" i="30"/>
  <c r="G230" i="30"/>
  <c r="J228" i="30"/>
  <c r="G228" i="30"/>
  <c r="J227" i="30"/>
  <c r="G227" i="30"/>
  <c r="J226" i="30"/>
  <c r="G226" i="30"/>
  <c r="J225" i="30"/>
  <c r="G225" i="30"/>
  <c r="J224" i="30"/>
  <c r="J223" i="30"/>
  <c r="J222" i="30"/>
  <c r="G222" i="30"/>
  <c r="J221" i="30"/>
  <c r="J220" i="30"/>
  <c r="G220" i="30"/>
  <c r="J219" i="30"/>
  <c r="G219" i="30"/>
  <c r="J218" i="30"/>
  <c r="J216" i="30"/>
  <c r="J215" i="30"/>
  <c r="J214" i="30"/>
  <c r="J213" i="30"/>
  <c r="G213" i="30"/>
  <c r="J212" i="30"/>
  <c r="J211" i="30"/>
  <c r="G211" i="30"/>
  <c r="J210" i="30"/>
  <c r="G210" i="30"/>
  <c r="J209" i="30"/>
  <c r="G209" i="30"/>
  <c r="J207" i="30"/>
  <c r="G207" i="30"/>
  <c r="G206" i="30" s="1"/>
  <c r="J206" i="30"/>
  <c r="J204" i="30"/>
  <c r="G204" i="30"/>
  <c r="J203" i="30"/>
  <c r="G203" i="30"/>
  <c r="J201" i="30"/>
  <c r="G201" i="30"/>
  <c r="J200" i="30"/>
  <c r="G200" i="30"/>
  <c r="J199" i="30"/>
  <c r="G199" i="30"/>
  <c r="J198" i="30"/>
  <c r="G198" i="30"/>
  <c r="J197" i="30"/>
  <c r="G197" i="30"/>
  <c r="J196" i="30"/>
  <c r="G196" i="30"/>
  <c r="J194" i="30"/>
  <c r="G194" i="30"/>
  <c r="J193" i="30"/>
  <c r="G193" i="30"/>
  <c r="J191" i="30"/>
  <c r="G191" i="30"/>
  <c r="J190" i="30"/>
  <c r="J189" i="30"/>
  <c r="G189" i="30"/>
  <c r="J186" i="30"/>
  <c r="G186" i="30"/>
  <c r="J185" i="30"/>
  <c r="G185" i="30"/>
  <c r="J184" i="30"/>
  <c r="G184" i="30"/>
  <c r="J183" i="30"/>
  <c r="G183" i="30"/>
  <c r="J181" i="30"/>
  <c r="G181" i="30"/>
  <c r="J180" i="30"/>
  <c r="G180" i="30"/>
  <c r="J179" i="30"/>
  <c r="G179" i="30"/>
  <c r="J178" i="30"/>
  <c r="G178" i="30"/>
  <c r="J175" i="30"/>
  <c r="J174" i="30"/>
  <c r="G174" i="30"/>
  <c r="J173" i="30"/>
  <c r="G173" i="30"/>
  <c r="J172" i="30"/>
  <c r="G172" i="30"/>
  <c r="J171" i="30"/>
  <c r="G171" i="30"/>
  <c r="J170" i="30"/>
  <c r="G170" i="30"/>
  <c r="G169" i="30"/>
  <c r="J168" i="30"/>
  <c r="G168" i="30"/>
  <c r="J167" i="30"/>
  <c r="G167" i="30"/>
  <c r="J166" i="30"/>
  <c r="G166" i="30"/>
  <c r="G165" i="30" s="1"/>
  <c r="J164" i="30"/>
  <c r="J163" i="30"/>
  <c r="G163" i="30"/>
  <c r="G162" i="30" s="1"/>
  <c r="J161" i="30"/>
  <c r="G161" i="30"/>
  <c r="J160" i="30"/>
  <c r="G160" i="30"/>
  <c r="J159" i="30"/>
  <c r="G159" i="30"/>
  <c r="J158" i="30"/>
  <c r="G157" i="30"/>
  <c r="J156" i="30"/>
  <c r="G156" i="30"/>
  <c r="J155" i="30"/>
  <c r="J154" i="30"/>
  <c r="G154" i="30"/>
  <c r="J153" i="30"/>
  <c r="G153" i="30"/>
  <c r="J152" i="30"/>
  <c r="J151" i="30"/>
  <c r="G151" i="30"/>
  <c r="J150" i="30"/>
  <c r="G150" i="30"/>
  <c r="J149" i="30"/>
  <c r="G149" i="30"/>
  <c r="G148" i="30"/>
  <c r="J147" i="30"/>
  <c r="G147" i="30"/>
  <c r="J146" i="30"/>
  <c r="J143" i="30"/>
  <c r="G143" i="30"/>
  <c r="G142" i="30" s="1"/>
  <c r="J141" i="30"/>
  <c r="J140" i="30"/>
  <c r="G140" i="30"/>
  <c r="G139" i="30" s="1"/>
  <c r="J137" i="30"/>
  <c r="G137" i="30"/>
  <c r="J136" i="30"/>
  <c r="G136" i="30"/>
  <c r="J134" i="30"/>
  <c r="G134" i="30"/>
  <c r="G133" i="30" s="1"/>
  <c r="J133" i="30"/>
  <c r="J132" i="30"/>
  <c r="G132" i="30"/>
  <c r="J131" i="30"/>
  <c r="G131" i="30"/>
  <c r="J130" i="30"/>
  <c r="G130" i="30"/>
  <c r="J129" i="30"/>
  <c r="G129" i="30"/>
  <c r="J128" i="30"/>
  <c r="G128" i="30"/>
  <c r="J127" i="30"/>
  <c r="G127" i="30"/>
  <c r="J125" i="30"/>
  <c r="G125" i="30"/>
  <c r="J124" i="30"/>
  <c r="G124" i="30"/>
  <c r="J122" i="30"/>
  <c r="G122" i="30"/>
  <c r="J121" i="30"/>
  <c r="G121" i="30"/>
  <c r="J120" i="30"/>
  <c r="G120" i="30"/>
  <c r="J119" i="30"/>
  <c r="G119" i="30"/>
  <c r="J118" i="30"/>
  <c r="G118" i="30"/>
  <c r="J117" i="30"/>
  <c r="G117" i="30"/>
  <c r="J116" i="30"/>
  <c r="G116" i="30"/>
  <c r="J115" i="30"/>
  <c r="G115" i="30"/>
  <c r="J114" i="30"/>
  <c r="G114" i="30"/>
  <c r="J111" i="30"/>
  <c r="G111" i="30"/>
  <c r="J110" i="30"/>
  <c r="G110" i="30"/>
  <c r="J109" i="30"/>
  <c r="G109" i="30"/>
  <c r="J108" i="30"/>
  <c r="J107" i="30"/>
  <c r="G107" i="30"/>
  <c r="G106" i="30" s="1"/>
  <c r="J106" i="30"/>
  <c r="J105" i="30"/>
  <c r="G105" i="30"/>
  <c r="G104" i="30" s="1"/>
  <c r="J104" i="30"/>
  <c r="J103" i="30"/>
  <c r="G103" i="30"/>
  <c r="G102" i="30" s="1"/>
  <c r="J101" i="30"/>
  <c r="G101" i="30"/>
  <c r="G100" i="30" s="1"/>
  <c r="J100" i="30"/>
  <c r="J99" i="30"/>
  <c r="G99" i="30"/>
  <c r="G98" i="30" s="1"/>
  <c r="J98" i="30"/>
  <c r="J97" i="30"/>
  <c r="J96" i="30"/>
  <c r="G96" i="30"/>
  <c r="J95" i="30"/>
  <c r="G95" i="30"/>
  <c r="J94" i="30"/>
  <c r="G94" i="30"/>
  <c r="J93" i="30"/>
  <c r="G93" i="30"/>
  <c r="J92" i="30"/>
  <c r="G92" i="30"/>
  <c r="J91" i="30"/>
  <c r="G91" i="30"/>
  <c r="J90" i="30"/>
  <c r="G90" i="30"/>
  <c r="J89" i="30"/>
  <c r="G89" i="30"/>
  <c r="J88" i="30"/>
  <c r="G88" i="30"/>
  <c r="J87" i="30"/>
  <c r="G87" i="30"/>
  <c r="J85" i="30"/>
  <c r="G85" i="30"/>
  <c r="J84" i="30"/>
  <c r="G84" i="30"/>
  <c r="J82" i="30"/>
  <c r="G82" i="30"/>
  <c r="J81" i="30"/>
  <c r="G81" i="30"/>
  <c r="J80" i="30"/>
  <c r="G80" i="30"/>
  <c r="J79" i="30"/>
  <c r="G79" i="30"/>
  <c r="J78" i="30"/>
  <c r="G78" i="30"/>
  <c r="J77" i="30"/>
  <c r="G77" i="30"/>
  <c r="J76" i="30"/>
  <c r="G76" i="30"/>
  <c r="J75" i="30"/>
  <c r="G75" i="30"/>
  <c r="J74" i="30"/>
  <c r="G74" i="30"/>
  <c r="J72" i="30"/>
  <c r="G72" i="30"/>
  <c r="J71" i="30"/>
  <c r="G71" i="30"/>
  <c r="J70" i="30"/>
  <c r="G70" i="30"/>
  <c r="J69" i="30"/>
  <c r="G69" i="30"/>
  <c r="J68" i="30"/>
  <c r="G68" i="30"/>
  <c r="J67" i="30"/>
  <c r="G67" i="30"/>
  <c r="J64" i="30"/>
  <c r="G64" i="30"/>
  <c r="G63" i="30" s="1"/>
  <c r="J63" i="30"/>
  <c r="J62" i="30"/>
  <c r="G62" i="30"/>
  <c r="G61" i="30" s="1"/>
  <c r="J61" i="30"/>
  <c r="J59" i="30"/>
  <c r="G59" i="30"/>
  <c r="G58" i="30" s="1"/>
  <c r="J58" i="30"/>
  <c r="J57" i="30"/>
  <c r="G57" i="30"/>
  <c r="G56" i="30" s="1"/>
  <c r="J56" i="30"/>
  <c r="J55" i="30"/>
  <c r="G55" i="30"/>
  <c r="G54" i="30" s="1"/>
  <c r="J54" i="30"/>
  <c r="J53" i="30"/>
  <c r="G53" i="30"/>
  <c r="G52" i="30" s="1"/>
  <c r="J52" i="30"/>
  <c r="J51" i="30"/>
  <c r="J50" i="30"/>
  <c r="G50" i="30"/>
  <c r="J49" i="30"/>
  <c r="G49" i="30"/>
  <c r="J48" i="30"/>
  <c r="G48" i="30"/>
  <c r="J47" i="30"/>
  <c r="G47" i="30"/>
  <c r="J45" i="30"/>
  <c r="G45" i="30"/>
  <c r="G44" i="30" s="1"/>
  <c r="J44" i="30"/>
  <c r="J43" i="30"/>
  <c r="G43" i="30"/>
  <c r="J42" i="30"/>
  <c r="G42" i="30"/>
  <c r="J41" i="30"/>
  <c r="G41" i="30"/>
  <c r="J40" i="30"/>
  <c r="G40" i="30"/>
  <c r="J38" i="30"/>
  <c r="J36" i="30"/>
  <c r="G36" i="30"/>
  <c r="J35" i="30"/>
  <c r="G35" i="30"/>
  <c r="J34" i="30"/>
  <c r="G34" i="30"/>
  <c r="J33" i="30"/>
  <c r="G33" i="30"/>
  <c r="J31" i="30"/>
  <c r="G31" i="30"/>
  <c r="G30" i="30" s="1"/>
  <c r="J30" i="30"/>
  <c r="J28" i="30"/>
  <c r="G28" i="30"/>
  <c r="J27" i="30"/>
  <c r="G27" i="30"/>
  <c r="J25" i="30"/>
  <c r="J24" i="30"/>
  <c r="G24" i="30"/>
  <c r="G23" i="30" s="1"/>
  <c r="J23" i="30"/>
  <c r="J22" i="30"/>
  <c r="G21" i="30"/>
  <c r="J20" i="30"/>
  <c r="J19" i="30"/>
  <c r="G19" i="30"/>
  <c r="G18" i="30" s="1"/>
  <c r="J18" i="30"/>
  <c r="J17" i="30"/>
  <c r="G17" i="30"/>
  <c r="J16" i="30"/>
  <c r="G16" i="30"/>
  <c r="J15" i="30"/>
  <c r="J13" i="30"/>
  <c r="G13" i="30"/>
  <c r="G12" i="30" s="1"/>
  <c r="J12" i="30"/>
  <c r="J11" i="30"/>
  <c r="G11" i="30"/>
  <c r="J10" i="30"/>
  <c r="G10" i="30"/>
  <c r="J9" i="30"/>
  <c r="J8" i="30"/>
  <c r="G8" i="30"/>
  <c r="G7" i="30" s="1"/>
  <c r="G202" i="30" l="1"/>
  <c r="G229" i="30"/>
  <c r="G234" i="30"/>
  <c r="G233" i="30" s="1"/>
  <c r="G108" i="30"/>
  <c r="G9" i="30"/>
  <c r="G6" i="30" s="1"/>
  <c r="G73" i="30"/>
  <c r="G83" i="30"/>
  <c r="G86" i="30"/>
  <c r="G15" i="30"/>
  <c r="G39" i="30"/>
  <c r="G66" i="30"/>
  <c r="G126" i="30"/>
  <c r="G135" i="30"/>
  <c r="G155" i="30"/>
  <c r="G60" i="30"/>
  <c r="G123" i="30"/>
  <c r="G145" i="30"/>
  <c r="G177" i="30"/>
  <c r="G176" i="30" s="1"/>
  <c r="G182" i="30"/>
  <c r="G188" i="30"/>
  <c r="G192" i="30"/>
  <c r="G195" i="30"/>
  <c r="G26" i="30"/>
  <c r="G14" i="30" s="1"/>
  <c r="G32" i="30"/>
  <c r="G46" i="30"/>
  <c r="G113" i="30"/>
  <c r="G208" i="30"/>
  <c r="G217" i="30"/>
  <c r="G138" i="30"/>
  <c r="J37" i="30"/>
  <c r="J83" i="30"/>
  <c r="J26" i="30"/>
  <c r="J39" i="30"/>
  <c r="J46" i="30"/>
  <c r="J60" i="30"/>
  <c r="J73" i="30"/>
  <c r="J86" i="30"/>
  <c r="J126" i="30"/>
  <c r="J135" i="30"/>
  <c r="J142" i="30"/>
  <c r="J162" i="30"/>
  <c r="J169" i="30"/>
  <c r="J165" i="30"/>
  <c r="J148" i="30"/>
  <c r="J157" i="30"/>
  <c r="J176" i="30"/>
  <c r="J229" i="30"/>
  <c r="J182" i="30"/>
  <c r="J192" i="30"/>
  <c r="J195" i="30"/>
  <c r="J217" i="30"/>
  <c r="J233" i="30"/>
  <c r="G65" i="30" l="1"/>
  <c r="G205" i="30"/>
  <c r="G29" i="30"/>
  <c r="G187" i="30"/>
  <c r="G144" i="30"/>
  <c r="G112" i="30"/>
  <c r="J7" i="30"/>
  <c r="J144" i="30"/>
  <c r="J145" i="30"/>
  <c r="J234" i="30"/>
  <c r="J102" i="30"/>
  <c r="J32" i="30"/>
  <c r="J6" i="30"/>
  <c r="H247" i="30"/>
  <c r="J208" i="30"/>
  <c r="J205" i="30"/>
  <c r="J188" i="30"/>
  <c r="J187" i="30"/>
  <c r="J177" i="30"/>
  <c r="J202" i="30"/>
  <c r="J139" i="30"/>
  <c r="J138" i="30"/>
  <c r="J113" i="30"/>
  <c r="J112" i="30"/>
  <c r="J123" i="30"/>
  <c r="J66" i="30"/>
  <c r="G243" i="30" l="1"/>
  <c r="G247" i="30" s="1"/>
  <c r="J29" i="30"/>
  <c r="J65" i="30"/>
  <c r="J21" i="30"/>
  <c r="G257" i="30" l="1"/>
  <c r="J14" i="30"/>
  <c r="I247" i="30" l="1"/>
  <c r="J243" i="30"/>
</calcChain>
</file>

<file path=xl/sharedStrings.xml><?xml version="1.0" encoding="utf-8"?>
<sst xmlns="http://schemas.openxmlformats.org/spreadsheetml/2006/main" count="1419" uniqueCount="541">
  <si>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</si>
  <si>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</si>
  <si>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</si>
  <si>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</si>
  <si>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</si>
  <si>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</si>
  <si>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</si>
  <si>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</si>
  <si>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</si>
  <si>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</si>
  <si>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</si>
  <si>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</si>
  <si>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</si>
  <si>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</si>
  <si>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</si>
  <si>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</si>
  <si>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</si>
  <si>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</si>
  <si>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</si>
  <si>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</si>
  <si>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</si>
  <si>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</si>
  <si>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</si>
  <si>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</si>
  <si>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</si>
  <si>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</si>
  <si>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</si>
  <si>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</si>
  <si>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</si>
  <si>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</si>
  <si>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</si>
  <si>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</si>
  <si>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</si>
  <si>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</si>
  <si>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</si>
  <si>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</si>
  <si>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</si>
  <si>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</si>
  <si>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</si>
  <si>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</si>
  <si>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</si>
  <si>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</si>
  <si>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</si>
  <si>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</si>
  <si>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</si>
  <si>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</si>
  <si>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</si>
  <si>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</si>
  <si>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</si>
  <si>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</si>
  <si>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</si>
  <si>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</si>
  <si>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</si>
  <si>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</si>
  <si>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</si>
  <si>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</si>
  <si>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</si>
  <si>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</si>
  <si>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</si>
  <si>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</si>
  <si>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</si>
  <si>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</si>
  <si>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</si>
  <si>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</si>
  <si>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</si>
  <si>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</si>
  <si>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</si>
  <si>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</si>
  <si>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</si>
  <si>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</si>
  <si>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</si>
  <si>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</si>
  <si>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</si>
  <si>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</si>
  <si>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</si>
  <si>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</si>
  <si>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</si>
  <si>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</si>
  <si>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</si>
  <si>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</si>
  <si>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</si>
  <si>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</si>
  <si>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</si>
  <si>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</si>
  <si>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</si>
  <si>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</si>
  <si>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</si>
  <si>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</si>
  <si>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</si>
  <si>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</si>
  <si>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</si>
  <si>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</si>
  <si>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</si>
  <si>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</si>
  <si>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</si>
  <si>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</si>
  <si>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</si>
  <si>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</si>
  <si>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</si>
  <si>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</si>
  <si>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</si>
  <si>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</si>
  <si>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</si>
  <si>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</si>
  <si>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</si>
  <si>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</si>
  <si>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</si>
  <si>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</si>
  <si>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</si>
  <si>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</si>
  <si>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</si>
  <si>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</si>
  <si>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</si>
  <si>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</si>
  <si>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</si>
  <si>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</si>
  <si>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</si>
  <si>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</si>
  <si>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</si>
  <si>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</si>
  <si>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</si>
  <si>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</si>
  <si>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</si>
  <si>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</si>
  <si>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</si>
  <si>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</si>
  <si>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</si>
  <si>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</si>
  <si>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</si>
  <si>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</si>
  <si>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</si>
  <si>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</si>
  <si>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</si>
  <si>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</si>
  <si>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</si>
  <si>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</si>
  <si>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</si>
  <si>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</si>
  <si>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</si>
  <si>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</si>
  <si>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</si>
  <si>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</si>
  <si>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</si>
  <si>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</si>
  <si>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</si>
  <si>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</si>
  <si>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</si>
  <si>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</si>
  <si>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</si>
  <si>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</si>
  <si>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</si>
  <si>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</si>
  <si>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</si>
  <si>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</si>
  <si>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</si>
  <si>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</si>
  <si>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</si>
  <si>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</si>
  <si>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</si>
  <si>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</si>
  <si>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</si>
  <si>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</si>
  <si>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</si>
  <si>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</si>
  <si>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</si>
  <si>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</si>
  <si>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</si>
  <si>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</si>
  <si>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</si>
  <si>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</si>
  <si>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</si>
  <si>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</si>
  <si>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</si>
  <si>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</si>
  <si>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</si>
  <si>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</si>
  <si>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</si>
  <si>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</si>
  <si>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</si>
  <si>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</si>
  <si>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</si>
  <si>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</si>
  <si>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</si>
  <si>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</si>
  <si>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</si>
  <si>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</si>
  <si>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</si>
  <si>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</si>
  <si>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</si>
  <si>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</si>
  <si>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</si>
  <si>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</si>
  <si>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</si>
  <si>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</si>
  <si>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</si>
  <si>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</si>
  <si>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</si>
  <si>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</si>
  <si>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</si>
  <si>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</si>
  <si>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</si>
  <si>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</si>
  <si>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</si>
  <si>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</si>
  <si>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</si>
  <si>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</si>
  <si>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</si>
  <si>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</si>
  <si>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</si>
  <si>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</si>
  <si>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</si>
  <si>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</si>
  <si>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</si>
  <si>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</si>
  <si>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</si>
  <si>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</si>
  <si>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</si>
  <si>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</si>
  <si>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</si>
  <si>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</si>
  <si>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</si>
  <si>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</si>
  <si>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</si>
  <si>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</si>
  <si>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</si>
  <si>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</si>
  <si>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</si>
  <si>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</si>
  <si>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</si>
  <si>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</si>
  <si>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</si>
  <si>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</si>
  <si>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</si>
  <si>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</si>
  <si>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</si>
  <si>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</si>
  <si>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</si>
  <si>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</si>
  <si>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</si>
  <si>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</si>
  <si>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</si>
  <si>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</si>
  <si>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</si>
  <si>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</si>
  <si>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</si>
  <si>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</si>
  <si>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</si>
  <si>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</si>
  <si>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</si>
  <si>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</si>
  <si>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</si>
  <si>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</si>
  <si>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</si>
  <si>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</si>
  <si>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</si>
  <si>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</si>
  <si>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</si>
  <si>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</si>
  <si>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</si>
  <si>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</si>
  <si>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</si>
  <si>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</si>
  <si>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</si>
  <si>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</si>
  <si>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</si>
  <si>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</si>
  <si>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</si>
  <si>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</si>
  <si>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</si>
  <si>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</si>
  <si>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</si>
  <si>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</si>
  <si>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</si>
  <si>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</si>
  <si>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</si>
  <si>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</si>
  <si>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</si>
  <si>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</si>
  <si>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</si>
  <si>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</si>
  <si>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</si>
  <si>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</si>
  <si>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</si>
  <si>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</si>
  <si>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</si>
  <si>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</si>
  <si>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</si>
  <si>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</si>
  <si>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</si>
  <si>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</si>
  <si>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</si>
  <si>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</si>
  <si>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</si>
  <si>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</si>
  <si>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</si>
  <si>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</si>
  <si>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</si>
  <si>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</si>
  <si>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</si>
  <si>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</si>
  <si>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</si>
  <si>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</si>
  <si>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</si>
  <si>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</si>
  <si>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</si>
  <si>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</si>
  <si>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</si>
  <si>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</si>
  <si>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</si>
  <si>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</si>
  <si>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</si>
  <si>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</si>
  <si>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</si>
  <si>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</si>
  <si>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</si>
  <si>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</si>
  <si>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</si>
  <si>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</si>
  <si>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</si>
  <si>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</si>
  <si>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</si>
  <si>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</si>
  <si>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</si>
  <si>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</si>
  <si>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</si>
  <si>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</si>
  <si>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</si>
  <si>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</si>
  <si>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</si>
  <si>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</si>
  <si>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</si>
  <si>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</si>
  <si>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</si>
  <si>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</si>
  <si>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</si>
  <si>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</si>
  <si>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</si>
  <si>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</si>
  <si>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</si>
  <si>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</si>
  <si>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</si>
  <si>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</si>
  <si>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</si>
  <si>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</si>
  <si>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</si>
  <si>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</si>
  <si>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</si>
  <si>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</si>
  <si>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</si>
  <si>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</si>
  <si>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</si>
  <si>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</si>
  <si>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</si>
  <si>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</si>
  <si>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</si>
  <si>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</si>
  <si>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</si>
  <si>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</si>
  <si>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</si>
  <si>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</si>
  <si>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</si>
  <si>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</si>
  <si>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</si>
  <si>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</si>
  <si>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</si>
  <si>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</si>
  <si>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</si>
  <si>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</si>
  <si>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</si>
  <si>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</si>
  <si>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</si>
  <si>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</si>
  <si>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</si>
  <si>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</si>
  <si>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</si>
  <si>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</si>
  <si>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</si>
  <si>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</si>
  <si>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</si>
  <si>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</si>
  <si>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</si>
  <si>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</si>
  <si>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</si>
  <si>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</si>
  <si>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</si>
  <si>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</si>
  <si>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</si>
  <si>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</si>
  <si>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</si>
  <si>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</si>
  <si>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</si>
  <si>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</si>
  <si>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</si>
  <si>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</si>
  <si>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</si>
  <si>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</si>
  <si>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</si>
  <si>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</si>
  <si>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</si>
  <si>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</si>
  <si>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</si>
  <si>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</si>
  <si>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</si>
  <si>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</si>
  <si>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</si>
  <si>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</si>
  <si>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</si>
  <si>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</si>
  <si>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</si>
  <si>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</si>
  <si>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</si>
  <si>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</si>
  <si>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</si>
  <si>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</si>
  <si>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</si>
  <si>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</si>
  <si>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</si>
  <si>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</si>
  <si>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</si>
  <si>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</si>
  <si>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</si>
  <si>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</si>
  <si>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</si>
  <si>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</si>
  <si>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</si>
  <si>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</si>
  <si>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</si>
  <si>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</si>
  <si>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</si>
  <si>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</si>
  <si>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</si>
  <si>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</si>
  <si>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</si>
  <si>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</si>
  <si>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</si>
  <si>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</si>
  <si>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</si>
  <si>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</si>
  <si>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</si>
  <si>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</si>
  <si>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</si>
  <si>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</si>
  <si>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</si>
  <si>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</si>
  <si>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</si>
  <si>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</si>
  <si>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</si>
  <si>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</si>
  <si>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</si>
  <si>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</si>
  <si>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</si>
  <si>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</si>
  <si>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</si>
  <si>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</si>
  <si>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</si>
  <si>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</si>
  <si>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</si>
  <si>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</si>
  <si>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</si>
  <si>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</si>
  <si>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</si>
  <si>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</si>
  <si>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</si>
  <si>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</si>
  <si>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</si>
  <si>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</si>
  <si>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</si>
  <si>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</si>
  <si>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</si>
  <si>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</si>
  <si>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</si>
  <si>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</si>
  <si>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</si>
  <si>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</si>
  <si>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</si>
  <si>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</si>
  <si>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</si>
  <si>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</si>
  <si>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</si>
  <si>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</si>
  <si>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</si>
  <si>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</si>
  <si>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</si>
  <si>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</si>
  <si>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</si>
  <si>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</si>
  <si>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</si>
  <si>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</si>
  <si>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</si>
  <si>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</si>
  <si>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</si>
  <si>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</si>
  <si>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</si>
  <si>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</si>
  <si>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</si>
  <si>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</si>
  <si>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</si>
  <si>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</si>
  <si>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</si>
  <si>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</si>
  <si>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</si>
  <si>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</si>
  <si>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</si>
  <si>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</si>
  <si>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</si>
  <si>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</si>
  <si>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</si>
  <si>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</si>
  <si>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</si>
  <si>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</si>
  <si>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</si>
  <si>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</si>
  <si>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</si>
  <si>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</si>
  <si>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</si>
  <si>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</si>
  <si>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</si>
  <si>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</si>
  <si>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</si>
  <si>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</si>
  <si>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</si>
  <si>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</si>
  <si>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</si>
  <si>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</si>
  <si>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</si>
  <si>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</si>
  <si>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</si>
  <si>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</si>
  <si>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</si>
  <si>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</si>
  <si>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</si>
  <si>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</si>
  <si>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</si>
  <si>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</si>
  <si>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</si>
  <si>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</si>
  <si>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</si>
  <si>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</si>
  <si>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 xml:space="preserve">Заместитель Главы городской администрации -                                                                                                     начальник финансового управления
</t>
  </si>
  <si>
    <t>Исполнено на                  01 января                              2024 г.</t>
  </si>
  <si>
    <t>Подпрограмма "Увеличение сети образовательных организаций  города Брянска"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</si>
</sst>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0"/>
      </patternFill>
    </fill>
  </fills>
  <borders count="1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4">
    <xf numFmtId="0" fontId="0" fillId="0" borderId="0"/>
    <xf numFmtId="0" fontId="19" fillId="0" borderId="0">
      <alignment horizontal="lef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0" borderId="0"/>
    <xf numFmtId="0" fontId="27" fillId="0" borderId="0"/>
    <xf numFmtId="0" fontId="28" fillId="17" borderId="55" applyNumberFormat="0" applyAlignment="0" applyProtection="0"/>
    <xf numFmtId="0" fontId="29" fillId="18" borderId="56" applyNumberFormat="0" applyAlignment="0" applyProtection="0"/>
    <xf numFmtId="0" fontId="26" fillId="0" borderId="0"/>
    <xf numFmtId="0" fontId="27" fillId="0" borderId="0"/>
    <xf numFmtId="0" fontId="30" fillId="0" borderId="0" applyNumberFormat="0" applyFill="0" applyBorder="0" applyAlignment="0" applyProtection="0"/>
    <xf numFmtId="0" fontId="31" fillId="19" borderId="0" applyNumberFormat="0" applyBorder="0" applyAlignment="0" applyProtection="0"/>
    <xf numFmtId="0" fontId="32" fillId="0" borderId="57" applyNumberFormat="0" applyFill="0" applyAlignment="0" applyProtection="0"/>
    <xf numFmtId="0" fontId="33" fillId="0" borderId="58" applyNumberFormat="0" applyFill="0" applyAlignment="0" applyProtection="0"/>
    <xf numFmtId="0" fontId="34" fillId="0" borderId="5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55" applyNumberFormat="0" applyAlignment="0" applyProtection="0"/>
    <xf numFmtId="0" fontId="36" fillId="0" borderId="60" applyNumberFormat="0" applyFill="0" applyAlignment="0" applyProtection="0"/>
    <xf numFmtId="0" fontId="37" fillId="9" borderId="0" applyNumberFormat="0" applyBorder="0" applyAlignment="0" applyProtection="0"/>
    <xf numFmtId="0" fontId="26" fillId="5" borderId="61" applyNumberFormat="0" applyFont="0" applyAlignment="0" applyProtection="0"/>
    <xf numFmtId="0" fontId="38" fillId="17" borderId="62" applyNumberFormat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41" fillId="0" borderId="0" applyNumberFormat="0" applyFill="0" applyBorder="0" applyAlignment="0" applyProtection="0"/>
    <xf numFmtId="0" fontId="42" fillId="0" borderId="63" applyNumberFormat="0" applyFill="0" applyAlignment="0" applyProtection="0"/>
    <xf numFmtId="0" fontId="26" fillId="0" borderId="0"/>
    <xf numFmtId="0" fontId="27" fillId="0" borderId="0"/>
    <xf numFmtId="0" fontId="43" fillId="0" borderId="0" applyNumberFormat="0" applyFill="0" applyBorder="0" applyAlignment="0" applyProtection="0"/>
    <xf numFmtId="0" fontId="19" fillId="20" borderId="0"/>
    <xf numFmtId="0" fontId="40" fillId="21" borderId="0"/>
    <xf numFmtId="0" fontId="19" fillId="0" borderId="0">
      <alignment wrapText="1"/>
    </xf>
    <xf numFmtId="0" fontId="40" fillId="0" borderId="50">
      <alignment horizontal="center" vertical="center" wrapText="1"/>
    </xf>
    <xf numFmtId="0" fontId="44" fillId="0" borderId="0">
      <alignment horizontal="center" wrapText="1"/>
    </xf>
    <xf numFmtId="1" fontId="40" fillId="0" borderId="50">
      <alignment horizontal="left" vertical="top" wrapText="1" indent="2"/>
    </xf>
    <xf numFmtId="0" fontId="44" fillId="0" borderId="0">
      <alignment horizontal="center"/>
    </xf>
    <xf numFmtId="0" fontId="40" fillId="0" borderId="0"/>
    <xf numFmtId="0" fontId="19" fillId="0" borderId="0">
      <alignment horizontal="right"/>
    </xf>
    <xf numFmtId="0" fontId="40" fillId="0" borderId="50">
      <alignment horizontal="center" vertical="center" wrapText="1"/>
    </xf>
    <xf numFmtId="0" fontId="19" fillId="20" borderId="64"/>
    <xf numFmtId="1" fontId="40" fillId="0" borderId="50">
      <alignment horizontal="center" vertical="top" shrinkToFit="1"/>
    </xf>
    <xf numFmtId="0" fontId="19" fillId="0" borderId="33">
      <alignment horizontal="center" vertical="center" wrapText="1"/>
    </xf>
    <xf numFmtId="0" fontId="40" fillId="0" borderId="50">
      <alignment horizontal="center" vertical="center" wrapText="1"/>
    </xf>
    <xf numFmtId="0" fontId="19" fillId="20" borderId="65"/>
    <xf numFmtId="0" fontId="40" fillId="0" borderId="50">
      <alignment horizontal="center" vertical="center" wrapText="1"/>
    </xf>
    <xf numFmtId="49" fontId="19" fillId="0" borderId="33">
      <alignment horizontal="left" vertical="top" wrapText="1" indent="2"/>
    </xf>
    <xf numFmtId="0" fontId="40" fillId="0" borderId="50">
      <alignment horizontal="center" vertical="center" wrapText="1"/>
    </xf>
    <xf numFmtId="0" fontId="45" fillId="0" borderId="33">
      <alignment horizontal="left"/>
    </xf>
    <xf numFmtId="0" fontId="40" fillId="0" borderId="50">
      <alignment horizontal="center" vertical="center" wrapText="1"/>
    </xf>
    <xf numFmtId="0" fontId="19" fillId="20" borderId="66"/>
    <xf numFmtId="0" fontId="40" fillId="0" borderId="50">
      <alignment horizontal="center" vertical="center" wrapText="1"/>
    </xf>
    <xf numFmtId="0" fontId="19" fillId="0" borderId="0"/>
    <xf numFmtId="0" fontId="40" fillId="0" borderId="50">
      <alignment horizontal="center" vertical="center" wrapText="1"/>
    </xf>
    <xf numFmtId="0" fontId="19" fillId="0" borderId="0">
      <alignment horizontal="left" wrapText="1"/>
    </xf>
    <xf numFmtId="0" fontId="40" fillId="21" borderId="0">
      <alignment shrinkToFit="1"/>
    </xf>
    <xf numFmtId="49" fontId="19" fillId="0" borderId="33">
      <alignment horizontal="center" vertical="top" shrinkToFit="1"/>
    </xf>
    <xf numFmtId="0" fontId="40" fillId="0" borderId="50">
      <alignment horizontal="center" vertical="center" wrapText="1"/>
    </xf>
    <xf numFmtId="4" fontId="19" fillId="0" borderId="33">
      <alignment horizontal="right" vertical="top" shrinkToFit="1"/>
    </xf>
    <xf numFmtId="0" fontId="40" fillId="0" borderId="50">
      <alignment horizontal="center" vertical="center" wrapText="1"/>
    </xf>
    <xf numFmtId="4" fontId="45" fillId="5" borderId="33">
      <alignment horizontal="right" vertical="top" shrinkToFit="1"/>
    </xf>
    <xf numFmtId="0" fontId="40" fillId="0" borderId="50">
      <alignment horizontal="center" vertical="center" wrapText="1"/>
    </xf>
    <xf numFmtId="0" fontId="19" fillId="0" borderId="33">
      <alignment horizontal="center" vertical="center" wrapText="1"/>
    </xf>
    <xf numFmtId="0" fontId="46" fillId="0" borderId="50">
      <alignment horizontal="left"/>
    </xf>
    <xf numFmtId="0" fontId="40" fillId="0" borderId="50">
      <alignment horizontal="center" vertical="center" wrapText="1"/>
    </xf>
    <xf numFmtId="10" fontId="19" fillId="0" borderId="33">
      <alignment horizontal="right" vertical="top" shrinkToFit="1"/>
    </xf>
    <xf numFmtId="4" fontId="40" fillId="0" borderId="50">
      <alignment horizontal="right" vertical="top" shrinkToFit="1"/>
    </xf>
    <xf numFmtId="10" fontId="45" fillId="5" borderId="33">
      <alignment horizontal="right" vertical="top" shrinkToFit="1"/>
    </xf>
    <xf numFmtId="4" fontId="46" fillId="2" borderId="50">
      <alignment horizontal="right" vertical="top" shrinkToFit="1"/>
    </xf>
    <xf numFmtId="0" fontId="44" fillId="0" borderId="0">
      <alignment horizontal="center" wrapText="1"/>
    </xf>
    <xf numFmtId="0" fontId="40" fillId="0" borderId="0">
      <alignment wrapText="1"/>
    </xf>
    <xf numFmtId="0" fontId="44" fillId="0" borderId="0">
      <alignment horizontal="center"/>
    </xf>
    <xf numFmtId="0" fontId="40" fillId="0" borderId="50">
      <alignment horizontal="center" vertical="center" wrapText="1"/>
    </xf>
    <xf numFmtId="0" fontId="45" fillId="0" borderId="33">
      <alignment vertical="top" wrapText="1"/>
    </xf>
    <xf numFmtId="0" fontId="40" fillId="0" borderId="50">
      <alignment horizontal="center" vertical="center" wrapText="1"/>
    </xf>
    <xf numFmtId="4" fontId="45" fillId="22" borderId="33">
      <alignment horizontal="right" vertical="top" shrinkToFit="1"/>
    </xf>
    <xf numFmtId="0" fontId="40" fillId="0" borderId="50">
      <alignment horizontal="center" vertical="center" wrapText="1"/>
    </xf>
    <xf numFmtId="10" fontId="45" fillId="22" borderId="33">
      <alignment horizontal="right" vertical="top" shrinkToFi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0">
      <alignment horizontal="left" wrapText="1"/>
    </xf>
    <xf numFmtId="10" fontId="40" fillId="0" borderId="50">
      <alignment horizontal="right" vertical="top" shrinkToFit="1"/>
    </xf>
    <xf numFmtId="10" fontId="46" fillId="2" borderId="50">
      <alignment horizontal="right" vertical="top" shrinkToFit="1"/>
    </xf>
    <xf numFmtId="0" fontId="47" fillId="0" borderId="0">
      <alignment horizontal="center" wrapText="1"/>
    </xf>
    <xf numFmtId="0" fontId="47" fillId="0" borderId="0">
      <alignment horizontal="center"/>
    </xf>
    <xf numFmtId="0" fontId="40" fillId="0" borderId="0">
      <alignment horizontal="right"/>
    </xf>
    <xf numFmtId="0" fontId="40" fillId="0" borderId="0">
      <alignment vertical="top"/>
    </xf>
    <xf numFmtId="0" fontId="46" fillId="0" borderId="50">
      <alignment vertical="top" wrapText="1"/>
    </xf>
    <xf numFmtId="0" fontId="40" fillId="21" borderId="0">
      <alignment horizontal="center"/>
    </xf>
    <xf numFmtId="0" fontId="40" fillId="21" borderId="0">
      <alignment horizontal="left"/>
    </xf>
    <xf numFmtId="4" fontId="46" fillId="23" borderId="50">
      <alignment horizontal="right" vertical="top" shrinkToFit="1"/>
    </xf>
    <xf numFmtId="10" fontId="46" fillId="23" borderId="50">
      <alignment horizontal="right" vertical="top" shrinkToFit="1"/>
    </xf>
    <xf numFmtId="0" fontId="27" fillId="0" borderId="0"/>
    <xf numFmtId="0" fontId="1" fillId="0" borderId="0"/>
    <xf numFmtId="0" fontId="48" fillId="0" borderId="0">
      <alignment vertical="top" wrapText="1"/>
    </xf>
  </cellStyleXfs>
  <cellXfs count="733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3" xfId="0" applyNumberFormat="1" applyFont="1" applyFill="1" applyBorder="1" applyAlignment="1">
      <alignment horizontal="center" vertical="center"/>
    </xf>
    <xf numFmtId="49" fontId="0" fillId="0" borderId="43" xfId="0" applyNumberForma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47" xfId="0" applyNumberFormat="1" applyFont="1" applyFill="1" applyBorder="1" applyAlignment="1">
      <alignment horizontal="center" vertical="center" wrapText="1"/>
    </xf>
    <xf numFmtId="49" fontId="11" fillId="0" borderId="36" xfId="0" applyNumberFormat="1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0" fillId="0" borderId="46" xfId="0" applyFont="1" applyFill="1" applyBorder="1" applyAlignment="1">
      <alignment horizontal="center" vertical="center"/>
    </xf>
    <xf numFmtId="49" fontId="0" fillId="0" borderId="51" xfId="0" applyNumberFormat="1" applyFont="1" applyFill="1" applyBorder="1" applyAlignment="1">
      <alignment horizontal="center" vertical="center"/>
    </xf>
    <xf numFmtId="49" fontId="11" fillId="0" borderId="5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20" fillId="0" borderId="46" xfId="0" applyFont="1" applyFill="1" applyBorder="1" applyAlignment="1">
      <alignment horizontal="center" vertical="center"/>
    </xf>
    <xf numFmtId="49" fontId="11" fillId="0" borderId="7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6" xfId="0" applyFon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/>
    </xf>
    <xf numFmtId="49" fontId="11" fillId="0" borderId="75" xfId="0" applyNumberFormat="1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7" fillId="24" borderId="11" xfId="0" applyNumberFormat="1" applyFont="1" applyFill="1" applyBorder="1" applyAlignment="1">
      <alignment horizontal="center" vertical="center" wrapText="1"/>
    </xf>
    <xf numFmtId="49" fontId="17" fillId="24" borderId="12" xfId="0" applyNumberFormat="1" applyFont="1" applyFill="1" applyBorder="1" applyAlignment="1">
      <alignment horizontal="center" vertical="center" wrapText="1"/>
    </xf>
    <xf numFmtId="49" fontId="11" fillId="27" borderId="19" xfId="0" applyNumberFormat="1" applyFont="1" applyFill="1" applyBorder="1" applyAlignment="1">
      <alignment horizontal="center" vertical="center"/>
    </xf>
    <xf numFmtId="49" fontId="11" fillId="27" borderId="20" xfId="0" applyNumberFormat="1" applyFont="1" applyFill="1" applyBorder="1" applyAlignment="1">
      <alignment horizontal="center" vertical="center"/>
    </xf>
    <xf numFmtId="49" fontId="11" fillId="27" borderId="16" xfId="0" applyNumberFormat="1" applyFont="1" applyFill="1" applyBorder="1" applyAlignment="1">
      <alignment horizontal="center" vertical="center"/>
    </xf>
    <xf numFmtId="49" fontId="11" fillId="27" borderId="17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3" fillId="0" borderId="33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7" fillId="25" borderId="15" xfId="0" applyNumberFormat="1" applyFont="1" applyFill="1" applyBorder="1" applyAlignment="1">
      <alignment horizontal="center" vertical="center" wrapText="1"/>
    </xf>
    <xf numFmtId="49" fontId="17" fillId="25" borderId="8" xfId="0" applyNumberFormat="1" applyFont="1" applyFill="1" applyBorder="1" applyAlignment="1">
      <alignment horizontal="center" vertical="center" wrapText="1"/>
    </xf>
    <xf numFmtId="49" fontId="13" fillId="28" borderId="43" xfId="0" applyNumberFormat="1" applyFont="1" applyFill="1" applyBorder="1" applyAlignment="1">
      <alignment horizontal="center" vertical="center"/>
    </xf>
    <xf numFmtId="49" fontId="13" fillId="28" borderId="33" xfId="0" applyNumberFormat="1" applyFont="1" applyFill="1" applyBorder="1" applyAlignment="1">
      <alignment horizontal="center" vertical="center"/>
    </xf>
    <xf numFmtId="49" fontId="7" fillId="27" borderId="42" xfId="0" applyNumberFormat="1" applyFont="1" applyFill="1" applyBorder="1" applyAlignment="1">
      <alignment horizontal="center" vertical="center"/>
    </xf>
    <xf numFmtId="49" fontId="7" fillId="27" borderId="32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3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3" fillId="28" borderId="82" xfId="0" applyNumberFormat="1" applyFont="1" applyFill="1" applyBorder="1" applyAlignment="1">
      <alignment horizontal="center" vertical="center"/>
    </xf>
    <xf numFmtId="49" fontId="13" fillId="28" borderId="83" xfId="0" applyNumberFormat="1" applyFont="1" applyFill="1" applyBorder="1" applyAlignment="1">
      <alignment horizontal="center" vertical="center"/>
    </xf>
    <xf numFmtId="49" fontId="13" fillId="28" borderId="84" xfId="0" applyNumberFormat="1" applyFont="1" applyFill="1" applyBorder="1" applyAlignment="1">
      <alignment horizontal="center" vertical="center"/>
    </xf>
    <xf numFmtId="49" fontId="13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11" fillId="0" borderId="45" xfId="0" applyNumberFormat="1" applyFont="1" applyFill="1" applyBorder="1" applyAlignment="1">
      <alignment horizontal="center" vertical="center"/>
    </xf>
    <xf numFmtId="49" fontId="11" fillId="0" borderId="40" xfId="0" applyNumberFormat="1" applyFont="1" applyFill="1" applyBorder="1" applyAlignment="1">
      <alignment horizontal="center" vertical="center"/>
    </xf>
    <xf numFmtId="4" fontId="17" fillId="24" borderId="14" xfId="0" applyNumberFormat="1" applyFont="1" applyFill="1" applyBorder="1" applyAlignment="1">
      <alignment horizontal="right" vertical="center" wrapText="1"/>
    </xf>
    <xf numFmtId="4" fontId="3" fillId="27" borderId="85" xfId="0" applyNumberFormat="1" applyFont="1" applyFill="1" applyBorder="1" applyAlignment="1">
      <alignment horizontal="right" vertical="center" wrapText="1"/>
    </xf>
    <xf numFmtId="4" fontId="11" fillId="0" borderId="86" xfId="0" applyNumberFormat="1" applyFont="1" applyFill="1" applyBorder="1" applyAlignment="1">
      <alignment horizontal="right" vertical="center" wrapText="1"/>
    </xf>
    <xf numFmtId="4" fontId="11" fillId="0" borderId="87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horizontal="right" vertical="center" wrapText="1"/>
    </xf>
    <xf numFmtId="4" fontId="11" fillId="0" borderId="89" xfId="0" applyNumberFormat="1" applyFont="1" applyFill="1" applyBorder="1" applyAlignment="1">
      <alignment horizontal="right" vertical="center" wrapText="1"/>
    </xf>
    <xf numFmtId="4" fontId="11" fillId="0" borderId="87" xfId="0" applyNumberFormat="1" applyFont="1" applyFill="1" applyBorder="1" applyAlignment="1">
      <alignment vertical="center" wrapText="1"/>
    </xf>
    <xf numFmtId="4" fontId="7" fillId="27" borderId="87" xfId="0" applyNumberFormat="1" applyFont="1" applyFill="1" applyBorder="1" applyAlignment="1">
      <alignment horizontal="right" vertical="center" wrapText="1"/>
    </xf>
    <xf numFmtId="4" fontId="12" fillId="28" borderId="87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vertical="center" wrapText="1"/>
    </xf>
    <xf numFmtId="49" fontId="13" fillId="28" borderId="90" xfId="0" applyNumberFormat="1" applyFont="1" applyFill="1" applyBorder="1" applyAlignment="1">
      <alignment horizontal="center" vertical="center"/>
    </xf>
    <xf numFmtId="49" fontId="7" fillId="27" borderId="91" xfId="0" applyNumberFormat="1" applyFont="1" applyFill="1" applyBorder="1" applyAlignment="1">
      <alignment horizontal="center" vertical="center"/>
    </xf>
    <xf numFmtId="49" fontId="11" fillId="0" borderId="92" xfId="0" applyNumberFormat="1" applyFont="1" applyFill="1" applyBorder="1" applyAlignment="1">
      <alignment horizontal="center" vertical="center"/>
    </xf>
    <xf numFmtId="49" fontId="13" fillId="28" borderId="92" xfId="0" applyNumberFormat="1" applyFont="1" applyFill="1" applyBorder="1" applyAlignment="1">
      <alignment horizontal="center" vertical="center"/>
    </xf>
    <xf numFmtId="49" fontId="13" fillId="28" borderId="18" xfId="0" applyNumberFormat="1" applyFont="1" applyFill="1" applyBorder="1" applyAlignment="1">
      <alignment horizontal="center" vertical="center"/>
    </xf>
    <xf numFmtId="49" fontId="11" fillId="0" borderId="93" xfId="0" applyNumberFormat="1" applyFont="1" applyFill="1" applyBorder="1" applyAlignment="1">
      <alignment horizontal="center" vertical="center"/>
    </xf>
    <xf numFmtId="4" fontId="11" fillId="0" borderId="31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25" borderId="53" xfId="0" applyFont="1" applyFill="1" applyBorder="1" applyAlignment="1">
      <alignment horizontal="center" vertical="center"/>
    </xf>
    <xf numFmtId="49" fontId="17" fillId="24" borderId="13" xfId="0" applyNumberFormat="1" applyFont="1" applyFill="1" applyBorder="1" applyAlignment="1">
      <alignment horizontal="center" vertical="center" wrapText="1"/>
    </xf>
    <xf numFmtId="49" fontId="11" fillId="27" borderId="21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7" fillId="25" borderId="77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11" fillId="0" borderId="30" xfId="0" applyNumberFormat="1" applyFont="1" applyFill="1" applyBorder="1" applyAlignment="1">
      <alignment horizontal="right"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9" fontId="17" fillId="25" borderId="11" xfId="0" applyNumberFormat="1" applyFont="1" applyFill="1" applyBorder="1" applyAlignment="1">
      <alignment horizontal="center" vertical="center" wrapText="1"/>
    </xf>
    <xf numFmtId="49" fontId="17" fillId="25" borderId="12" xfId="0" applyNumberFormat="1" applyFont="1" applyFill="1" applyBorder="1" applyAlignment="1">
      <alignment horizontal="center" vertical="center" wrapText="1"/>
    </xf>
    <xf numFmtId="49" fontId="17" fillId="25" borderId="13" xfId="0" applyNumberFormat="1" applyFont="1" applyFill="1" applyBorder="1" applyAlignment="1">
      <alignment horizontal="center" vertical="center" wrapText="1"/>
    </xf>
    <xf numFmtId="4" fontId="17" fillId="25" borderId="14" xfId="0" applyNumberFormat="1" applyFont="1" applyFill="1" applyBorder="1" applyAlignment="1">
      <alignment horizontal="right" vertical="center" wrapText="1"/>
    </xf>
    <xf numFmtId="49" fontId="13" fillId="28" borderId="41" xfId="0" applyNumberFormat="1" applyFont="1" applyFill="1" applyBorder="1" applyAlignment="1">
      <alignment horizontal="center" vertical="center"/>
    </xf>
    <xf numFmtId="49" fontId="13" fillId="28" borderId="28" xfId="0" applyNumberFormat="1" applyFont="1" applyFill="1" applyBorder="1" applyAlignment="1">
      <alignment horizontal="center" vertical="center"/>
    </xf>
    <xf numFmtId="4" fontId="17" fillId="25" borderId="53" xfId="0" applyNumberFormat="1" applyFont="1" applyFill="1" applyBorder="1" applyAlignment="1">
      <alignment horizontal="right" vertical="center" wrapText="1"/>
    </xf>
    <xf numFmtId="49" fontId="18" fillId="0" borderId="43" xfId="0" applyNumberFormat="1" applyFont="1" applyFill="1" applyBorder="1" applyAlignment="1">
      <alignment horizontal="center" vertical="center"/>
    </xf>
    <xf numFmtId="49" fontId="7" fillId="0" borderId="33" xfId="0" applyNumberFormat="1" applyFont="1" applyFill="1" applyBorder="1" applyAlignment="1">
      <alignment horizontal="center" vertical="center"/>
    </xf>
    <xf numFmtId="49" fontId="17" fillId="25" borderId="74" xfId="0" applyNumberFormat="1" applyFont="1" applyFill="1" applyBorder="1" applyAlignment="1">
      <alignment horizontal="center" vertical="center" wrapText="1"/>
    </xf>
    <xf numFmtId="49" fontId="7" fillId="27" borderId="73" xfId="0" applyNumberFormat="1" applyFont="1" applyFill="1" applyBorder="1" applyAlignment="1">
      <alignment horizontal="center" vertical="center"/>
    </xf>
    <xf numFmtId="49" fontId="13" fillId="28" borderId="69" xfId="0" applyNumberFormat="1" applyFont="1" applyFill="1" applyBorder="1" applyAlignment="1">
      <alignment horizontal="center" vertical="center"/>
    </xf>
    <xf numFmtId="2" fontId="17" fillId="25" borderId="14" xfId="0" applyNumberFormat="1" applyFont="1" applyFill="1" applyBorder="1" applyAlignment="1">
      <alignment horizontal="lef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Border="1" applyAlignment="1">
      <alignment horizontal="left" vertical="center" wrapText="1"/>
    </xf>
    <xf numFmtId="2" fontId="3" fillId="0" borderId="31" xfId="0" applyNumberFormat="1" applyFont="1" applyBorder="1" applyAlignment="1">
      <alignment horizontal="left" vertical="center" wrapText="1"/>
    </xf>
    <xf numFmtId="49" fontId="7" fillId="0" borderId="43" xfId="0" applyNumberFormat="1" applyFont="1" applyFill="1" applyBorder="1" applyAlignment="1">
      <alignment horizontal="center" vertical="center"/>
    </xf>
    <xf numFmtId="49" fontId="8" fillId="0" borderId="43" xfId="0" applyNumberFormat="1" applyFont="1" applyFill="1" applyBorder="1" applyAlignment="1">
      <alignment horizontal="center" vertical="center"/>
    </xf>
    <xf numFmtId="4" fontId="7" fillId="27" borderId="81" xfId="0" applyNumberFormat="1" applyFont="1" applyFill="1" applyBorder="1" applyAlignment="1">
      <alignment horizontal="right" vertical="center" wrapText="1"/>
    </xf>
    <xf numFmtId="2" fontId="7" fillId="27" borderId="87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Fill="1" applyBorder="1" applyAlignment="1">
      <alignment horizontal="right" vertical="center" wrapText="1"/>
    </xf>
    <xf numFmtId="2" fontId="7" fillId="0" borderId="87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11" fillId="0" borderId="87" xfId="0" applyNumberFormat="1" applyFont="1" applyFill="1" applyBorder="1" applyAlignment="1">
      <alignment horizontal="left" vertical="center" wrapText="1"/>
    </xf>
    <xf numFmtId="2" fontId="3" fillId="0" borderId="31" xfId="0" applyNumberFormat="1" applyFont="1" applyFill="1" applyBorder="1" applyAlignment="1">
      <alignment horizontal="right" vertical="center" wrapText="1"/>
    </xf>
    <xf numFmtId="49" fontId="18" fillId="0" borderId="16" xfId="0" applyNumberFormat="1" applyFont="1" applyFill="1" applyBorder="1" applyAlignment="1">
      <alignment horizontal="center" vertical="center"/>
    </xf>
    <xf numFmtId="49" fontId="11" fillId="0" borderId="99" xfId="0" applyNumberFormat="1" applyFont="1" applyFill="1" applyBorder="1" applyAlignment="1">
      <alignment horizontal="center" vertical="center" wrapText="1"/>
    </xf>
    <xf numFmtId="49" fontId="11" fillId="0" borderId="71" xfId="0" applyNumberFormat="1" applyFont="1" applyFill="1" applyBorder="1" applyAlignment="1">
      <alignment horizontal="center" vertical="center" wrapText="1"/>
    </xf>
    <xf numFmtId="49" fontId="11" fillId="0" borderId="72" xfId="0" applyNumberFormat="1" applyFont="1" applyFill="1" applyBorder="1" applyAlignment="1">
      <alignment horizontal="center" vertical="center" wrapText="1"/>
    </xf>
    <xf numFmtId="49" fontId="11" fillId="0" borderId="100" xfId="0" applyNumberFormat="1" applyFont="1" applyFill="1" applyBorder="1" applyAlignment="1">
      <alignment horizontal="center" vertical="center" wrapText="1"/>
    </xf>
    <xf numFmtId="49" fontId="18" fillId="0" borderId="42" xfId="0" applyNumberFormat="1" applyFont="1" applyFill="1" applyBorder="1" applyAlignment="1">
      <alignment horizontal="center" vertical="center"/>
    </xf>
    <xf numFmtId="49" fontId="13" fillId="28" borderId="2" xfId="0" applyNumberFormat="1" applyFont="1" applyFill="1" applyBorder="1" applyAlignment="1">
      <alignment horizontal="center" vertical="center"/>
    </xf>
    <xf numFmtId="49" fontId="13" fillId="28" borderId="3" xfId="0" applyNumberFormat="1" applyFont="1" applyFill="1" applyBorder="1" applyAlignment="1">
      <alignment horizontal="center" vertical="center"/>
    </xf>
    <xf numFmtId="49" fontId="13" fillId="28" borderId="4" xfId="0" applyNumberFormat="1" applyFont="1" applyFill="1" applyBorder="1" applyAlignment="1">
      <alignment horizontal="center" vertical="center"/>
    </xf>
    <xf numFmtId="49" fontId="7" fillId="0" borderId="9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77" xfId="0" applyNumberFormat="1" applyFont="1" applyFill="1" applyBorder="1" applyAlignment="1">
      <alignment horizontal="center" vertical="center"/>
    </xf>
    <xf numFmtId="49" fontId="0" fillId="0" borderId="51" xfId="0" applyNumberFormat="1" applyFill="1" applyBorder="1" applyAlignment="1">
      <alignment horizontal="center" vertical="center"/>
    </xf>
    <xf numFmtId="49" fontId="11" fillId="0" borderId="101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3" fillId="28" borderId="19" xfId="0" applyNumberFormat="1" applyFont="1" applyFill="1" applyBorder="1" applyAlignment="1">
      <alignment horizontal="center" vertical="center"/>
    </xf>
    <xf numFmtId="49" fontId="13" fillId="28" borderId="20" xfId="0" applyNumberFormat="1" applyFont="1" applyFill="1" applyBorder="1" applyAlignment="1">
      <alignment horizontal="center" vertical="center"/>
    </xf>
    <xf numFmtId="49" fontId="13" fillId="28" borderId="21" xfId="0" applyNumberFormat="1" applyFont="1" applyFill="1" applyBorder="1" applyAlignment="1">
      <alignment horizontal="center" vertical="center"/>
    </xf>
    <xf numFmtId="49" fontId="2" fillId="0" borderId="102" xfId="0" applyNumberFormat="1" applyFont="1" applyFill="1" applyBorder="1" applyAlignment="1">
      <alignment horizontal="center" vertical="center" wrapText="1"/>
    </xf>
    <xf numFmtId="49" fontId="2" fillId="0" borderId="40" xfId="0" applyNumberFormat="1" applyFont="1" applyFill="1" applyBorder="1" applyAlignment="1">
      <alignment horizontal="center" vertical="center" wrapText="1"/>
    </xf>
    <xf numFmtId="49" fontId="2" fillId="0" borderId="76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7" fillId="24" borderId="14" xfId="0" applyNumberFormat="1" applyFont="1" applyFill="1" applyBorder="1" applyAlignment="1">
      <alignment horizontal="left" vertical="center" wrapText="1"/>
    </xf>
    <xf numFmtId="2" fontId="3" fillId="0" borderId="31" xfId="0" applyNumberFormat="1" applyFont="1" applyBorder="1" applyAlignment="1">
      <alignment horizontal="right" vertical="center" wrapText="1"/>
    </xf>
    <xf numFmtId="2" fontId="17" fillId="25" borderId="31" xfId="0" applyNumberFormat="1" applyFont="1" applyFill="1" applyBorder="1" applyAlignment="1">
      <alignment horizontal="left" vertical="center" wrapText="1"/>
    </xf>
    <xf numFmtId="2" fontId="12" fillId="28" borderId="87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Border="1" applyAlignment="1">
      <alignment horizontal="right" vertical="center" wrapText="1"/>
    </xf>
    <xf numFmtId="2" fontId="3" fillId="0" borderId="85" xfId="0" applyNumberFormat="1" applyFont="1" applyBorder="1" applyAlignment="1">
      <alignment horizontal="righ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4" fontId="11" fillId="0" borderId="87" xfId="0" applyNumberFormat="1" applyFont="1" applyFill="1" applyBorder="1" applyAlignment="1">
      <alignment horizontal="left" vertical="center" wrapText="1"/>
    </xf>
    <xf numFmtId="2" fontId="11" fillId="0" borderId="30" xfId="0" applyNumberFormat="1" applyFont="1" applyFill="1" applyBorder="1" applyAlignment="1">
      <alignment horizontal="left" vertical="center" wrapText="1"/>
    </xf>
    <xf numFmtId="2" fontId="11" fillId="0" borderId="87" xfId="0" applyNumberFormat="1" applyFont="1" applyFill="1" applyBorder="1" applyAlignment="1">
      <alignment horizontal="right" vertical="center" wrapText="1"/>
    </xf>
    <xf numFmtId="4" fontId="11" fillId="0" borderId="30" xfId="0" applyNumberFormat="1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" fontId="17" fillId="24" borderId="53" xfId="0" applyNumberFormat="1" applyFont="1" applyFill="1" applyBorder="1" applyAlignment="1">
      <alignment horizontal="right" vertical="center" wrapText="1"/>
    </xf>
    <xf numFmtId="4" fontId="3" fillId="27" borderId="81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Fill="1" applyBorder="1" applyAlignment="1">
      <alignment horizontal="right" vertical="center" wrapText="1"/>
    </xf>
    <xf numFmtId="4" fontId="11" fillId="0" borderId="105" xfId="0" applyNumberFormat="1" applyFont="1" applyFill="1" applyBorder="1" applyAlignment="1">
      <alignment horizontal="right" vertical="center" wrapText="1"/>
    </xf>
    <xf numFmtId="4" fontId="11" fillId="0" borderId="49" xfId="0" applyNumberFormat="1" applyFont="1" applyFill="1" applyBorder="1" applyAlignment="1">
      <alignment horizontal="right" vertical="center" wrapText="1"/>
    </xf>
    <xf numFmtId="4" fontId="11" fillId="0" borderId="105" xfId="0" applyNumberFormat="1" applyFont="1" applyFill="1" applyBorder="1" applyAlignment="1">
      <alignment vertical="center" wrapText="1"/>
    </xf>
    <xf numFmtId="4" fontId="7" fillId="27" borderId="105" xfId="0" applyNumberFormat="1" applyFont="1" applyFill="1" applyBorder="1" applyAlignment="1">
      <alignment horizontal="right" vertical="center" wrapText="1"/>
    </xf>
    <xf numFmtId="4" fontId="12" fillId="28" borderId="105" xfId="0" applyNumberFormat="1" applyFont="1" applyFill="1" applyBorder="1" applyAlignment="1">
      <alignment horizontal="right" vertical="center" wrapText="1"/>
    </xf>
    <xf numFmtId="4" fontId="11" fillId="0" borderId="81" xfId="0" applyNumberFormat="1" applyFont="1" applyFill="1" applyBorder="1" applyAlignment="1">
      <alignment vertical="center" wrapText="1"/>
    </xf>
    <xf numFmtId="4" fontId="11" fillId="0" borderId="46" xfId="0" applyNumberFormat="1" applyFont="1" applyFill="1" applyBorder="1" applyAlignment="1">
      <alignment horizontal="right" vertical="center" wrapText="1"/>
    </xf>
    <xf numFmtId="4" fontId="11" fillId="0" borderId="81" xfId="0" applyNumberFormat="1" applyFont="1" applyFill="1" applyBorder="1" applyAlignment="1">
      <alignment horizontal="right" vertical="center" wrapText="1"/>
    </xf>
    <xf numFmtId="4" fontId="7" fillId="0" borderId="105" xfId="0" applyNumberFormat="1" applyFont="1" applyFill="1" applyBorder="1" applyAlignment="1">
      <alignment horizontal="right" vertical="center" wrapText="1"/>
    </xf>
    <xf numFmtId="4" fontId="11" fillId="0" borderId="105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4" fontId="12" fillId="28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4" fillId="0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Border="1" applyAlignment="1">
      <alignment horizontal="right" vertical="center" wrapText="1"/>
    </xf>
    <xf numFmtId="4" fontId="17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11" fillId="27" borderId="2" xfId="0" applyNumberFormat="1" applyFont="1" applyFill="1" applyBorder="1" applyAlignment="1">
      <alignment horizontal="center" vertical="center"/>
    </xf>
    <xf numFmtId="49" fontId="11" fillId="27" borderId="3" xfId="0" applyNumberFormat="1" applyFont="1" applyFill="1" applyBorder="1" applyAlignment="1">
      <alignment horizontal="center" vertical="center"/>
    </xf>
    <xf numFmtId="4" fontId="11" fillId="0" borderId="9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Fill="1" applyBorder="1" applyAlignment="1">
      <alignment horizontal="right" vertical="center" wrapText="1"/>
    </xf>
    <xf numFmtId="49" fontId="11" fillId="27" borderId="25" xfId="0" applyNumberFormat="1" applyFont="1" applyFill="1" applyBorder="1" applyAlignment="1">
      <alignment horizontal="center" vertical="center"/>
    </xf>
    <xf numFmtId="49" fontId="11" fillId="27" borderId="26" xfId="0" applyNumberFormat="1" applyFont="1" applyFill="1" applyBorder="1" applyAlignment="1">
      <alignment horizontal="center" vertical="center"/>
    </xf>
    <xf numFmtId="49" fontId="11" fillId="27" borderId="109" xfId="0" applyNumberFormat="1" applyFont="1" applyFill="1" applyBorder="1" applyAlignment="1">
      <alignment horizontal="center" vertical="center"/>
    </xf>
    <xf numFmtId="4" fontId="17" fillId="25" borderId="12" xfId="0" applyNumberFormat="1" applyFont="1" applyFill="1" applyBorder="1" applyAlignment="1">
      <alignment horizontal="righ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" fontId="11" fillId="0" borderId="30" xfId="0" applyNumberFormat="1" applyFont="1" applyFill="1" applyBorder="1" applyAlignment="1">
      <alignment vertical="center" wrapText="1"/>
    </xf>
    <xf numFmtId="4" fontId="11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Border="1" applyAlignment="1">
      <alignment horizontal="right" vertical="center" wrapText="1"/>
    </xf>
    <xf numFmtId="4" fontId="11" fillId="0" borderId="30" xfId="0" applyNumberFormat="1" applyFont="1" applyBorder="1" applyAlignment="1">
      <alignment horizontal="right" vertical="center" wrapText="1"/>
    </xf>
    <xf numFmtId="10" fontId="17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11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10" fontId="11" fillId="0" borderId="10" xfId="0" applyNumberFormat="1" applyFont="1" applyFill="1" applyBorder="1" applyAlignment="1">
      <alignment horizontal="right" vertical="center" wrapText="1"/>
    </xf>
    <xf numFmtId="10" fontId="17" fillId="25" borderId="13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2" fillId="28" borderId="18" xfId="0" applyNumberFormat="1" applyFont="1" applyFill="1" applyBorder="1" applyAlignment="1">
      <alignment horizontal="right" vertical="center" wrapText="1"/>
    </xf>
    <xf numFmtId="4" fontId="11" fillId="0" borderId="46" xfId="0" applyNumberFormat="1" applyFont="1" applyFill="1" applyBorder="1" applyAlignment="1">
      <alignment vertical="center" wrapText="1"/>
    </xf>
    <xf numFmtId="10" fontId="11" fillId="0" borderId="24" xfId="0" applyNumberFormat="1" applyFont="1" applyFill="1" applyBorder="1" applyAlignment="1">
      <alignment vertical="center" wrapText="1"/>
    </xf>
    <xf numFmtId="4" fontId="11" fillId="0" borderId="104" xfId="0" applyNumberFormat="1" applyFont="1" applyFill="1" applyBorder="1" applyAlignment="1">
      <alignment vertical="center" wrapText="1"/>
    </xf>
    <xf numFmtId="4" fontId="11" fillId="0" borderId="46" xfId="0" applyNumberFormat="1" applyFont="1" applyBorder="1" applyAlignment="1">
      <alignment horizontal="right" vertical="center" wrapText="1"/>
    </xf>
    <xf numFmtId="4" fontId="11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Border="1" applyAlignment="1">
      <alignment horizontal="right" vertical="center" wrapText="1"/>
    </xf>
    <xf numFmtId="10" fontId="11" fillId="0" borderId="24" xfId="0" applyNumberFormat="1" applyFont="1" applyBorder="1" applyAlignment="1">
      <alignment horizontal="right" vertical="center" wrapText="1"/>
    </xf>
    <xf numFmtId="2" fontId="11" fillId="0" borderId="85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7" fillId="0" borderId="68" xfId="0" applyFont="1" applyFill="1" applyBorder="1" applyAlignment="1">
      <alignment horizontal="center" vertical="center"/>
    </xf>
    <xf numFmtId="49" fontId="17" fillId="29" borderId="53" xfId="0" applyNumberFormat="1" applyFont="1" applyFill="1" applyBorder="1" applyAlignment="1">
      <alignment horizontal="center" vertical="center"/>
    </xf>
    <xf numFmtId="49" fontId="17" fillId="29" borderId="54" xfId="0" applyNumberFormat="1" applyFont="1" applyFill="1" applyBorder="1" applyAlignment="1">
      <alignment horizontal="center" vertical="center"/>
    </xf>
    <xf numFmtId="2" fontId="17" fillId="29" borderId="14" xfId="0" applyNumberFormat="1" applyFont="1" applyFill="1" applyBorder="1" applyAlignment="1">
      <alignment horizontal="left" vertical="center" wrapText="1"/>
    </xf>
    <xf numFmtId="2" fontId="7" fillId="27" borderId="111" xfId="0" applyNumberFormat="1" applyFont="1" applyFill="1" applyBorder="1" applyAlignment="1">
      <alignment horizontal="left" vertical="center" wrapText="1"/>
    </xf>
    <xf numFmtId="0" fontId="8" fillId="0" borderId="112" xfId="0" applyFont="1" applyFill="1" applyBorder="1" applyAlignment="1">
      <alignment horizontal="center" vertical="center"/>
    </xf>
    <xf numFmtId="2" fontId="3" fillId="0" borderId="111" xfId="0" applyNumberFormat="1" applyFont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3" fillId="0" borderId="87" xfId="0" applyNumberFormat="1" applyFont="1" applyFill="1" applyBorder="1" applyAlignment="1">
      <alignment horizontal="left" vertical="center" wrapText="1"/>
    </xf>
    <xf numFmtId="4" fontId="13" fillId="0" borderId="17" xfId="0" applyNumberFormat="1" applyFont="1" applyFill="1" applyBorder="1" applyAlignment="1">
      <alignment horizontal="right" vertical="center" wrapText="1"/>
    </xf>
    <xf numFmtId="10" fontId="13" fillId="0" borderId="18" xfId="0" applyNumberFormat="1" applyFont="1" applyFill="1" applyBorder="1" applyAlignment="1">
      <alignment horizontal="right" vertical="center" wrapText="1"/>
    </xf>
    <xf numFmtId="4" fontId="11" fillId="0" borderId="115" xfId="0" applyNumberFormat="1" applyFont="1" applyFill="1" applyBorder="1" applyAlignment="1">
      <alignment vertical="center" wrapText="1"/>
    </xf>
    <xf numFmtId="4" fontId="11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11" fillId="0" borderId="16" xfId="0" applyNumberFormat="1" applyFont="1" applyFill="1" applyBorder="1" applyAlignment="1">
      <alignment horizontal="right" vertical="center" wrapText="1"/>
    </xf>
    <xf numFmtId="4" fontId="17" fillId="25" borderId="79" xfId="0" applyNumberFormat="1" applyFont="1" applyFill="1" applyBorder="1" applyAlignment="1">
      <alignment horizontal="right" vertical="center" wrapText="1"/>
    </xf>
    <xf numFmtId="4" fontId="17" fillId="25" borderId="112" xfId="0" applyNumberFormat="1" applyFont="1" applyFill="1" applyBorder="1" applyAlignment="1">
      <alignment horizontal="right" vertical="center" wrapText="1"/>
    </xf>
    <xf numFmtId="10" fontId="17" fillId="25" borderId="94" xfId="0" applyNumberFormat="1" applyFont="1" applyFill="1" applyBorder="1" applyAlignment="1">
      <alignment horizontal="right" vertical="center" wrapText="1"/>
    </xf>
    <xf numFmtId="2" fontId="7" fillId="0" borderId="87" xfId="0" applyNumberFormat="1" applyFont="1" applyFill="1" applyBorder="1" applyAlignment="1">
      <alignment horizontal="right" vertical="center" wrapText="1"/>
    </xf>
    <xf numFmtId="4" fontId="11" fillId="0" borderId="117" xfId="0" applyNumberFormat="1" applyFont="1" applyFill="1" applyBorder="1" applyAlignment="1">
      <alignment horizontal="right" vertical="center" wrapText="1"/>
    </xf>
    <xf numFmtId="49" fontId="11" fillId="0" borderId="15" xfId="0" applyNumberFormat="1" applyFont="1" applyFill="1" applyBorder="1" applyAlignment="1">
      <alignment horizontal="center" vertical="center"/>
    </xf>
    <xf numFmtId="2" fontId="16" fillId="0" borderId="111" xfId="0" applyNumberFormat="1" applyFont="1" applyFill="1" applyBorder="1" applyAlignment="1">
      <alignment horizontal="right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2" fontId="11" fillId="0" borderId="113" xfId="0" applyNumberFormat="1" applyFont="1" applyFill="1" applyBorder="1" applyAlignment="1">
      <alignment horizontal="left" vertical="center" wrapText="1"/>
    </xf>
    <xf numFmtId="2" fontId="3" fillId="0" borderId="113" xfId="0" applyNumberFormat="1" applyFont="1" applyFill="1" applyBorder="1" applyAlignment="1">
      <alignment horizontal="right" vertical="center" wrapText="1"/>
    </xf>
    <xf numFmtId="2" fontId="16" fillId="0" borderId="113" xfId="0" applyNumberFormat="1" applyFont="1" applyFill="1" applyBorder="1" applyAlignment="1">
      <alignment horizontal="right" vertical="center" wrapText="1"/>
    </xf>
    <xf numFmtId="2" fontId="3" fillId="0" borderId="111" xfId="0" applyNumberFormat="1" applyFont="1" applyFill="1" applyBorder="1" applyAlignment="1">
      <alignment horizontal="right" vertical="center" wrapText="1"/>
    </xf>
    <xf numFmtId="2" fontId="3" fillId="0" borderId="118" xfId="0" applyNumberFormat="1" applyFont="1" applyFill="1" applyBorder="1" applyAlignment="1">
      <alignment horizontal="right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4" fontId="7" fillId="27" borderId="114" xfId="0" applyNumberFormat="1" applyFont="1" applyFill="1" applyBorder="1" applyAlignment="1">
      <alignment horizontal="right" vertical="center" wrapText="1"/>
    </xf>
    <xf numFmtId="2" fontId="16" fillId="0" borderId="119" xfId="0" applyNumberFormat="1" applyFont="1" applyFill="1" applyBorder="1" applyAlignment="1">
      <alignment horizontal="right" vertical="center" wrapText="1"/>
    </xf>
    <xf numFmtId="2" fontId="7" fillId="27" borderId="120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left" vertical="center" wrapText="1"/>
    </xf>
    <xf numFmtId="2" fontId="3" fillId="0" borderId="113" xfId="0" applyNumberFormat="1" applyFont="1" applyFill="1" applyBorder="1" applyAlignment="1">
      <alignment horizontal="left" vertical="center" wrapText="1"/>
    </xf>
    <xf numFmtId="2" fontId="3" fillId="0" borderId="119" xfId="0" applyNumberFormat="1" applyFont="1" applyFill="1" applyBorder="1" applyAlignment="1">
      <alignment horizontal="left" vertical="center" wrapText="1"/>
    </xf>
    <xf numFmtId="4" fontId="11" fillId="0" borderId="115" xfId="0" applyNumberFormat="1" applyFont="1" applyFill="1" applyBorder="1" applyAlignment="1">
      <alignment horizontal="right" vertical="center" wrapText="1"/>
    </xf>
    <xf numFmtId="49" fontId="0" fillId="0" borderId="45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11" fillId="0" borderId="17" xfId="0" applyNumberFormat="1" applyFont="1" applyFill="1" applyBorder="1" applyAlignment="1">
      <alignment horizontal="right" vertical="center" wrapText="1"/>
    </xf>
    <xf numFmtId="49" fontId="11" fillId="31" borderId="17" xfId="0" applyNumberFormat="1" applyFont="1" applyFill="1" applyBorder="1" applyAlignment="1">
      <alignment horizontal="center" vertical="center"/>
    </xf>
    <xf numFmtId="4" fontId="11" fillId="31" borderId="17" xfId="0" applyNumberFormat="1" applyFont="1" applyFill="1" applyBorder="1" applyAlignment="1">
      <alignment horizontal="right" vertical="center" wrapText="1"/>
    </xf>
    <xf numFmtId="2" fontId="11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11" fillId="31" borderId="18" xfId="0" applyNumberFormat="1" applyFont="1" applyFill="1" applyBorder="1" applyAlignment="1">
      <alignment horizontal="right" vertical="center" wrapText="1"/>
    </xf>
    <xf numFmtId="4" fontId="11" fillId="0" borderId="113" xfId="0" applyNumberFormat="1" applyFont="1" applyFill="1" applyBorder="1" applyAlignment="1">
      <alignment horizontal="right" vertical="center" wrapText="1"/>
    </xf>
    <xf numFmtId="4" fontId="11" fillId="0" borderId="81" xfId="0" applyNumberFormat="1" applyFont="1" applyBorder="1" applyAlignment="1">
      <alignment horizontal="right" vertical="center" wrapText="1"/>
    </xf>
    <xf numFmtId="49" fontId="11" fillId="31" borderId="42" xfId="0" applyNumberFormat="1" applyFont="1" applyFill="1" applyBorder="1" applyAlignment="1">
      <alignment horizontal="center" vertical="center"/>
    </xf>
    <xf numFmtId="49" fontId="11" fillId="31" borderId="32" xfId="0" applyNumberFormat="1" applyFont="1" applyFill="1" applyBorder="1" applyAlignment="1">
      <alignment horizontal="center" vertical="center"/>
    </xf>
    <xf numFmtId="49" fontId="11" fillId="31" borderId="91" xfId="0" applyNumberFormat="1" applyFont="1" applyFill="1" applyBorder="1" applyAlignment="1">
      <alignment horizontal="center" vertical="center"/>
    </xf>
    <xf numFmtId="4" fontId="11" fillId="31" borderId="87" xfId="0" applyNumberFormat="1" applyFont="1" applyFill="1" applyBorder="1" applyAlignment="1">
      <alignment vertical="center" wrapText="1"/>
    </xf>
    <xf numFmtId="4" fontId="11" fillId="31" borderId="105" xfId="0" applyNumberFormat="1" applyFont="1" applyFill="1" applyBorder="1" applyAlignment="1">
      <alignment vertical="center" wrapText="1"/>
    </xf>
    <xf numFmtId="4" fontId="11" fillId="31" borderId="17" xfId="0" applyNumberFormat="1" applyFont="1" applyFill="1" applyBorder="1" applyAlignment="1">
      <alignment vertical="center" wrapText="1"/>
    </xf>
    <xf numFmtId="10" fontId="11" fillId="31" borderId="18" xfId="0" applyNumberFormat="1" applyFont="1" applyFill="1" applyBorder="1" applyAlignment="1">
      <alignment vertical="center" wrapText="1"/>
    </xf>
    <xf numFmtId="2" fontId="16" fillId="0" borderId="17" xfId="0" applyNumberFormat="1" applyFont="1" applyFill="1" applyBorder="1" applyAlignment="1">
      <alignment horizontal="right" vertical="center" wrapText="1"/>
    </xf>
    <xf numFmtId="49" fontId="11" fillId="0" borderId="19" xfId="0" applyNumberFormat="1" applyFont="1" applyFill="1" applyBorder="1" applyAlignment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2" fontId="11" fillId="0" borderId="111" xfId="0" applyNumberFormat="1" applyFont="1" applyFill="1" applyBorder="1" applyAlignment="1">
      <alignment horizontal="left" vertical="center" wrapText="1"/>
    </xf>
    <xf numFmtId="49" fontId="13" fillId="26" borderId="11" xfId="0" applyNumberFormat="1" applyFont="1" applyFill="1" applyBorder="1" applyAlignment="1">
      <alignment horizontal="center" vertical="center" wrapText="1"/>
    </xf>
    <xf numFmtId="49" fontId="13" fillId="26" borderId="12" xfId="0" applyNumberFormat="1" applyFont="1" applyFill="1" applyBorder="1" applyAlignment="1">
      <alignment horizontal="center" vertical="center" wrapText="1"/>
    </xf>
    <xf numFmtId="4" fontId="11" fillId="27" borderId="17" xfId="0" applyNumberFormat="1" applyFont="1" applyFill="1" applyBorder="1" applyAlignment="1">
      <alignment horizontal="right" vertical="center" wrapText="1"/>
    </xf>
    <xf numFmtId="10" fontId="11" fillId="27" borderId="18" xfId="0" applyNumberFormat="1" applyFont="1" applyFill="1" applyBorder="1" applyAlignment="1">
      <alignment horizontal="right" vertical="center" wrapText="1"/>
    </xf>
    <xf numFmtId="2" fontId="13" fillId="28" borderId="88" xfId="0" applyNumberFormat="1" applyFont="1" applyFill="1" applyBorder="1" applyAlignment="1">
      <alignment horizontal="left" vertical="center" wrapText="1"/>
    </xf>
    <xf numFmtId="4" fontId="13" fillId="28" borderId="85" xfId="0" applyNumberFormat="1" applyFont="1" applyFill="1" applyBorder="1" applyAlignment="1">
      <alignment horizontal="right" vertical="center" wrapText="1"/>
    </xf>
    <xf numFmtId="4" fontId="13" fillId="28" borderId="81" xfId="0" applyNumberFormat="1" applyFont="1" applyFill="1" applyBorder="1" applyAlignment="1">
      <alignment horizontal="right" vertical="center" wrapText="1"/>
    </xf>
    <xf numFmtId="4" fontId="13" fillId="28" borderId="20" xfId="0" applyNumberFormat="1" applyFont="1" applyFill="1" applyBorder="1" applyAlignment="1">
      <alignment horizontal="right" vertical="center" wrapText="1"/>
    </xf>
    <xf numFmtId="10" fontId="13" fillId="28" borderId="21" xfId="0" applyNumberFormat="1" applyFont="1" applyFill="1" applyBorder="1" applyAlignment="1">
      <alignment horizontal="right" vertical="center" wrapText="1"/>
    </xf>
    <xf numFmtId="2" fontId="13" fillId="28" borderId="87" xfId="0" applyNumberFormat="1" applyFont="1" applyFill="1" applyBorder="1" applyAlignment="1">
      <alignment horizontal="left" vertical="center" wrapText="1"/>
    </xf>
    <xf numFmtId="4" fontId="13" fillId="28" borderId="87" xfId="0" applyNumberFormat="1" applyFont="1" applyFill="1" applyBorder="1" applyAlignment="1">
      <alignment horizontal="right" vertical="center" wrapText="1"/>
    </xf>
    <xf numFmtId="4" fontId="13" fillId="28" borderId="105" xfId="0" applyNumberFormat="1" applyFont="1" applyFill="1" applyBorder="1" applyAlignment="1">
      <alignment horizontal="right" vertical="center" wrapText="1"/>
    </xf>
    <xf numFmtId="4" fontId="13" fillId="28" borderId="17" xfId="0" applyNumberFormat="1" applyFont="1" applyFill="1" applyBorder="1" applyAlignment="1">
      <alignment horizontal="right" vertical="center" wrapText="1"/>
    </xf>
    <xf numFmtId="10" fontId="13" fillId="28" borderId="18" xfId="0" applyNumberFormat="1" applyFont="1" applyFill="1" applyBorder="1" applyAlignment="1">
      <alignment horizontal="right" vertical="center" wrapText="1"/>
    </xf>
    <xf numFmtId="49" fontId="13" fillId="26" borderId="78" xfId="0" applyNumberFormat="1" applyFont="1" applyFill="1" applyBorder="1" applyAlignment="1">
      <alignment horizontal="center" vertical="center" wrapText="1"/>
    </xf>
    <xf numFmtId="49" fontId="13" fillId="26" borderId="79" xfId="0" applyNumberFormat="1" applyFont="1" applyFill="1" applyBorder="1" applyAlignment="1">
      <alignment horizontal="center" vertical="center" wrapText="1"/>
    </xf>
    <xf numFmtId="2" fontId="13" fillId="26" borderId="27" xfId="0" applyNumberFormat="1" applyFont="1" applyFill="1" applyBorder="1" applyAlignment="1">
      <alignment horizontal="left" vertical="center" wrapText="1"/>
    </xf>
    <xf numFmtId="4" fontId="13" fillId="26" borderId="20" xfId="0" applyNumberFormat="1" applyFont="1" applyFill="1" applyBorder="1" applyAlignment="1">
      <alignment horizontal="right" vertical="center" wrapText="1"/>
    </xf>
    <xf numFmtId="10" fontId="13" fillId="26" borderId="21" xfId="0" applyNumberFormat="1" applyFont="1" applyFill="1" applyBorder="1" applyAlignment="1">
      <alignment horizontal="right" vertical="center" wrapText="1"/>
    </xf>
    <xf numFmtId="2" fontId="11" fillId="0" borderId="30" xfId="0" applyNumberFormat="1" applyFont="1" applyBorder="1" applyAlignment="1">
      <alignment horizontal="left" vertical="center" wrapText="1"/>
    </xf>
    <xf numFmtId="49" fontId="13" fillId="26" borderId="16" xfId="0" applyNumberFormat="1" applyFont="1" applyFill="1" applyBorder="1" applyAlignment="1">
      <alignment horizontal="center" vertical="center" wrapText="1"/>
    </xf>
    <xf numFmtId="49" fontId="13" fillId="26" borderId="17" xfId="0" applyNumberFormat="1" applyFont="1" applyFill="1" applyBorder="1" applyAlignment="1">
      <alignment horizontal="center" vertical="center" wrapText="1"/>
    </xf>
    <xf numFmtId="2" fontId="13" fillId="26" borderId="87" xfId="0" applyNumberFormat="1" applyFont="1" applyFill="1" applyBorder="1" applyAlignment="1">
      <alignment horizontal="left" vertical="center" wrapText="1"/>
    </xf>
    <xf numFmtId="4" fontId="13" fillId="26" borderId="105" xfId="0" applyNumberFormat="1" applyFont="1" applyFill="1" applyBorder="1" applyAlignment="1">
      <alignment horizontal="right" vertical="center" wrapText="1"/>
    </xf>
    <xf numFmtId="4" fontId="13" fillId="26" borderId="17" xfId="0" applyNumberFormat="1" applyFont="1" applyFill="1" applyBorder="1" applyAlignment="1">
      <alignment horizontal="right" vertical="center" wrapText="1"/>
    </xf>
    <xf numFmtId="10" fontId="13" fillId="26" borderId="18" xfId="0" applyNumberFormat="1" applyFont="1" applyFill="1" applyBorder="1" applyAlignment="1">
      <alignment horizontal="right" vertical="center" wrapText="1"/>
    </xf>
    <xf numFmtId="2" fontId="11" fillId="0" borderId="87" xfId="0" applyNumberFormat="1" applyFont="1" applyBorder="1" applyAlignment="1">
      <alignment horizontal="left" vertical="center" wrapText="1"/>
    </xf>
    <xf numFmtId="2" fontId="11" fillId="0" borderId="87" xfId="0" applyNumberFormat="1" applyFont="1" applyBorder="1" applyAlignment="1">
      <alignment horizontal="right" vertical="center" wrapText="1"/>
    </xf>
    <xf numFmtId="2" fontId="11" fillId="0" borderId="87" xfId="0" applyNumberFormat="1" applyFont="1" applyFill="1" applyBorder="1" applyAlignment="1">
      <alignment vertical="center" wrapText="1"/>
    </xf>
    <xf numFmtId="49" fontId="13" fillId="26" borderId="2" xfId="0" applyNumberFormat="1" applyFont="1" applyFill="1" applyBorder="1" applyAlignment="1">
      <alignment horizontal="center" vertical="center" wrapText="1"/>
    </xf>
    <xf numFmtId="49" fontId="13" fillId="26" borderId="3" xfId="0" applyNumberFormat="1" applyFont="1" applyFill="1" applyBorder="1" applyAlignment="1">
      <alignment horizontal="center" vertical="center" wrapText="1"/>
    </xf>
    <xf numFmtId="49" fontId="13" fillId="26" borderId="4" xfId="0" applyNumberFormat="1" applyFont="1" applyFill="1" applyBorder="1" applyAlignment="1">
      <alignment horizontal="center" vertical="center" wrapText="1"/>
    </xf>
    <xf numFmtId="4" fontId="13" fillId="26" borderId="85" xfId="0" applyNumberFormat="1" applyFont="1" applyFill="1" applyBorder="1" applyAlignment="1">
      <alignment horizontal="right" vertical="center" wrapText="1"/>
    </xf>
    <xf numFmtId="4" fontId="13" fillId="26" borderId="81" xfId="0" applyNumberFormat="1" applyFont="1" applyFill="1" applyBorder="1" applyAlignment="1">
      <alignment horizontal="right" vertical="center" wrapText="1"/>
    </xf>
    <xf numFmtId="49" fontId="13" fillId="26" borderId="25" xfId="0" applyNumberFormat="1" applyFont="1" applyFill="1" applyBorder="1" applyAlignment="1">
      <alignment horizontal="center" vertical="center" wrapText="1"/>
    </xf>
    <xf numFmtId="49" fontId="13" fillId="26" borderId="26" xfId="0" applyNumberFormat="1" applyFont="1" applyFill="1" applyBorder="1" applyAlignment="1">
      <alignment horizontal="center" vertical="center" wrapText="1"/>
    </xf>
    <xf numFmtId="49" fontId="13" fillId="26" borderId="21" xfId="0" applyNumberFormat="1" applyFont="1" applyFill="1" applyBorder="1" applyAlignment="1">
      <alignment horizontal="center" vertical="center" wrapText="1"/>
    </xf>
    <xf numFmtId="4" fontId="13" fillId="28" borderId="3" xfId="0" applyNumberFormat="1" applyFont="1" applyFill="1" applyBorder="1" applyAlignment="1">
      <alignment horizontal="right" vertical="center" wrapText="1"/>
    </xf>
    <xf numFmtId="10" fontId="13" fillId="28" borderId="4" xfId="0" applyNumberFormat="1" applyFont="1" applyFill="1" applyBorder="1" applyAlignment="1">
      <alignment horizontal="right" vertical="center" wrapText="1"/>
    </xf>
    <xf numFmtId="49" fontId="13" fillId="26" borderId="19" xfId="0" applyNumberFormat="1" applyFont="1" applyFill="1" applyBorder="1" applyAlignment="1">
      <alignment horizontal="center" vertical="center" wrapText="1"/>
    </xf>
    <xf numFmtId="49" fontId="13" fillId="26" borderId="20" xfId="0" applyNumberFormat="1" applyFont="1" applyFill="1" applyBorder="1" applyAlignment="1">
      <alignment horizontal="center" vertical="center" wrapText="1"/>
    </xf>
    <xf numFmtId="2" fontId="13" fillId="26" borderId="85" xfId="0" applyNumberFormat="1" applyFont="1" applyFill="1" applyBorder="1" applyAlignment="1">
      <alignment horizontal="left" vertical="center" wrapText="1"/>
    </xf>
    <xf numFmtId="2" fontId="13" fillId="28" borderId="85" xfId="0" applyNumberFormat="1" applyFont="1" applyFill="1" applyBorder="1" applyAlignment="1">
      <alignment horizontal="left" vertical="center" wrapText="1"/>
    </xf>
    <xf numFmtId="0" fontId="13" fillId="0" borderId="46" xfId="0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4" fontId="11" fillId="0" borderId="87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7" fillId="29" borderId="14" xfId="0" applyNumberFormat="1" applyFont="1" applyFill="1" applyBorder="1" applyAlignment="1">
      <alignment vertical="center"/>
    </xf>
    <xf numFmtId="4" fontId="17" fillId="29" borderId="11" xfId="0" applyNumberFormat="1" applyFont="1" applyFill="1" applyBorder="1" applyAlignment="1">
      <alignment vertical="center"/>
    </xf>
    <xf numFmtId="4" fontId="17" fillId="29" borderId="12" xfId="0" applyNumberFormat="1" applyFont="1" applyFill="1" applyBorder="1" applyAlignment="1">
      <alignment vertical="center"/>
    </xf>
    <xf numFmtId="10" fontId="17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20" fillId="26" borderId="0" xfId="0" applyNumberFormat="1" applyFont="1" applyFill="1" applyAlignment="1">
      <alignment vertical="center"/>
    </xf>
    <xf numFmtId="4" fontId="49" fillId="26" borderId="0" xfId="0" applyNumberFormat="1" applyFont="1" applyFill="1" applyAlignment="1">
      <alignment vertical="center"/>
    </xf>
    <xf numFmtId="4" fontId="20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50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3" fillId="26" borderId="88" xfId="0" applyNumberFormat="1" applyFont="1" applyFill="1" applyBorder="1" applyAlignment="1">
      <alignment horizontal="left" vertical="center" wrapText="1"/>
    </xf>
    <xf numFmtId="4" fontId="13" fillId="26" borderId="3" xfId="0" applyNumberFormat="1" applyFont="1" applyFill="1" applyBorder="1" applyAlignment="1">
      <alignment horizontal="right" vertical="center" wrapText="1"/>
    </xf>
    <xf numFmtId="10" fontId="13" fillId="26" borderId="4" xfId="0" applyNumberFormat="1" applyFont="1" applyFill="1" applyBorder="1" applyAlignment="1">
      <alignment horizontal="right" vertical="center" wrapText="1"/>
    </xf>
    <xf numFmtId="2" fontId="13" fillId="26" borderId="31" xfId="0" applyNumberFormat="1" applyFont="1" applyFill="1" applyBorder="1" applyAlignment="1">
      <alignment horizontal="left" vertical="center" wrapText="1"/>
    </xf>
    <xf numFmtId="4" fontId="13" fillId="26" borderId="9" xfId="0" applyNumberFormat="1" applyFont="1" applyFill="1" applyBorder="1" applyAlignment="1">
      <alignment horizontal="right" vertical="center" wrapText="1"/>
    </xf>
    <xf numFmtId="10" fontId="13" fillId="26" borderId="10" xfId="0" applyNumberFormat="1" applyFont="1" applyFill="1" applyBorder="1" applyAlignment="1">
      <alignment horizontal="right" vertical="center" wrapText="1"/>
    </xf>
    <xf numFmtId="2" fontId="7" fillId="0" borderId="87" xfId="0" applyNumberFormat="1" applyFont="1" applyBorder="1" applyAlignment="1">
      <alignment horizontal="right" vertical="center" wrapText="1"/>
    </xf>
    <xf numFmtId="2" fontId="7" fillId="0" borderId="86" xfId="0" applyNumberFormat="1" applyFont="1" applyFill="1" applyBorder="1" applyAlignment="1">
      <alignment horizontal="right" vertical="center" wrapText="1"/>
    </xf>
    <xf numFmtId="2" fontId="13" fillId="28" borderId="89" xfId="0" applyNumberFormat="1" applyFont="1" applyFill="1" applyBorder="1" applyAlignment="1">
      <alignment horizontal="left" vertical="center" wrapText="1"/>
    </xf>
    <xf numFmtId="4" fontId="13" fillId="28" borderId="9" xfId="0" applyNumberFormat="1" applyFont="1" applyFill="1" applyBorder="1" applyAlignment="1">
      <alignment horizontal="right" vertical="center" wrapText="1"/>
    </xf>
    <xf numFmtId="10" fontId="13" fillId="28" borderId="10" xfId="0" applyNumberFormat="1" applyFont="1" applyFill="1" applyBorder="1" applyAlignment="1">
      <alignment horizontal="right" vertical="center" wrapText="1"/>
    </xf>
    <xf numFmtId="49" fontId="13" fillId="26" borderId="74" xfId="0" applyNumberFormat="1" applyFont="1" applyFill="1" applyBorder="1" applyAlignment="1">
      <alignment horizontal="center" vertical="center" wrapText="1"/>
    </xf>
    <xf numFmtId="49" fontId="11" fillId="27" borderId="103" xfId="0" applyNumberFormat="1" applyFont="1" applyFill="1" applyBorder="1" applyAlignment="1">
      <alignment horizontal="center" vertical="center"/>
    </xf>
    <xf numFmtId="49" fontId="11" fillId="0" borderId="108" xfId="0" applyNumberFormat="1" applyFont="1" applyFill="1" applyBorder="1" applyAlignment="1">
      <alignment horizontal="center" vertical="center"/>
    </xf>
    <xf numFmtId="49" fontId="11" fillId="0" borderId="114" xfId="0" applyNumberFormat="1" applyFont="1" applyFill="1" applyBorder="1" applyAlignment="1">
      <alignment horizontal="center" vertical="center"/>
    </xf>
    <xf numFmtId="49" fontId="11" fillId="27" borderId="114" xfId="0" applyNumberFormat="1" applyFont="1" applyFill="1" applyBorder="1" applyAlignment="1">
      <alignment horizontal="center" vertical="center"/>
    </xf>
    <xf numFmtId="49" fontId="11" fillId="0" borderId="128" xfId="0" applyNumberFormat="1" applyFont="1" applyFill="1" applyBorder="1" applyAlignment="1">
      <alignment horizontal="center" vertical="center"/>
    </xf>
    <xf numFmtId="2" fontId="17" fillId="24" borderId="27" xfId="0" applyNumberFormat="1" applyFont="1" applyFill="1" applyBorder="1" applyAlignment="1">
      <alignment horizontal="left" vertical="center" wrapText="1"/>
    </xf>
    <xf numFmtId="4" fontId="17" fillId="24" borderId="27" xfId="0" applyNumberFormat="1" applyFont="1" applyFill="1" applyBorder="1" applyAlignment="1">
      <alignment horizontal="right" vertical="center" wrapText="1"/>
    </xf>
    <xf numFmtId="4" fontId="17" fillId="24" borderId="112" xfId="0" applyNumberFormat="1" applyFont="1" applyFill="1" applyBorder="1" applyAlignment="1">
      <alignment horizontal="right" vertical="center" wrapText="1"/>
    </xf>
    <xf numFmtId="4" fontId="17" fillId="24" borderId="79" xfId="0" applyNumberFormat="1" applyFont="1" applyFill="1" applyBorder="1" applyAlignment="1">
      <alignment horizontal="right" vertical="center" wrapText="1"/>
    </xf>
    <xf numFmtId="10" fontId="17" fillId="24" borderId="94" xfId="0" applyNumberFormat="1" applyFont="1" applyFill="1" applyBorder="1" applyAlignment="1">
      <alignment horizontal="right" vertical="center" wrapText="1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1" fillId="0" borderId="48" xfId="0" applyNumberFormat="1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0" fillId="0" borderId="37" xfId="0" applyNumberForma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42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" fontId="7" fillId="27" borderId="116" xfId="0" applyNumberFormat="1" applyFont="1" applyFill="1" applyBorder="1" applyAlignment="1">
      <alignment horizontal="right" vertical="center" wrapText="1"/>
    </xf>
    <xf numFmtId="4" fontId="7" fillId="0" borderId="117" xfId="0" applyNumberFormat="1" applyFont="1" applyFill="1" applyBorder="1" applyAlignment="1">
      <alignment horizontal="right" vertical="center" wrapText="1"/>
    </xf>
    <xf numFmtId="4" fontId="11" fillId="0" borderId="126" xfId="0" applyNumberFormat="1" applyFont="1" applyFill="1" applyBorder="1" applyAlignment="1">
      <alignment vertical="center" wrapText="1"/>
    </xf>
    <xf numFmtId="4" fontId="7" fillId="27" borderId="117" xfId="0" applyNumberFormat="1" applyFont="1" applyFill="1" applyBorder="1" applyAlignment="1">
      <alignment horizontal="right" vertical="center" wrapText="1"/>
    </xf>
    <xf numFmtId="4" fontId="11" fillId="0" borderId="117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11" fillId="27" borderId="117" xfId="0" applyNumberFormat="1" applyFont="1" applyFill="1" applyBorder="1" applyAlignment="1">
      <alignment horizontal="right" vertical="center" wrapText="1"/>
    </xf>
    <xf numFmtId="4" fontId="13" fillId="28" borderId="116" xfId="0" applyNumberFormat="1" applyFont="1" applyFill="1" applyBorder="1" applyAlignment="1">
      <alignment horizontal="right" vertical="center" wrapText="1"/>
    </xf>
    <xf numFmtId="4" fontId="13" fillId="28" borderId="117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49" fontId="13" fillId="26" borderId="114" xfId="0" applyNumberFormat="1" applyFont="1" applyFill="1" applyBorder="1" applyAlignment="1">
      <alignment horizontal="center" vertical="center" wrapText="1"/>
    </xf>
    <xf numFmtId="49" fontId="7" fillId="27" borderId="114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49" fontId="13" fillId="26" borderId="130" xfId="0" applyNumberFormat="1" applyFont="1" applyFill="1" applyBorder="1" applyAlignment="1">
      <alignment horizontal="center" vertical="center" wrapText="1"/>
    </xf>
    <xf numFmtId="49" fontId="11" fillId="0" borderId="124" xfId="0" applyNumberFormat="1" applyFont="1" applyFill="1" applyBorder="1" applyAlignment="1">
      <alignment horizontal="center" vertical="center"/>
    </xf>
    <xf numFmtId="2" fontId="13" fillId="26" borderId="89" xfId="0" applyNumberFormat="1" applyFont="1" applyFill="1" applyBorder="1" applyAlignment="1">
      <alignment horizontal="left" vertical="center" wrapText="1"/>
    </xf>
    <xf numFmtId="4" fontId="13" fillId="26" borderId="0" xfId="0" applyNumberFormat="1" applyFont="1" applyFill="1" applyBorder="1" applyAlignment="1">
      <alignment horizontal="right" vertical="center" wrapText="1"/>
    </xf>
    <xf numFmtId="4" fontId="13" fillId="26" borderId="117" xfId="0" applyNumberFormat="1" applyFont="1" applyFill="1" applyBorder="1" applyAlignment="1">
      <alignment horizontal="right" vertical="center" wrapText="1"/>
    </xf>
    <xf numFmtId="4" fontId="13" fillId="26" borderId="112" xfId="0" applyNumberFormat="1" applyFont="1" applyFill="1" applyBorder="1" applyAlignment="1">
      <alignment horizontal="right" vertical="center" wrapText="1"/>
    </xf>
    <xf numFmtId="4" fontId="13" fillId="26" borderId="16" xfId="0" applyNumberFormat="1" applyFont="1" applyFill="1" applyBorder="1" applyAlignment="1">
      <alignment horizontal="right" vertical="center" wrapText="1"/>
    </xf>
    <xf numFmtId="4" fontId="13" fillId="26" borderId="7" xfId="0" applyNumberFormat="1" applyFont="1" applyFill="1" applyBorder="1" applyAlignment="1">
      <alignment horizontal="right" vertical="center" wrapText="1"/>
    </xf>
    <xf numFmtId="2" fontId="17" fillId="25" borderId="27" xfId="0" applyNumberFormat="1" applyFont="1" applyFill="1" applyBorder="1" applyAlignment="1">
      <alignment horizontal="left" vertical="center" wrapText="1"/>
    </xf>
    <xf numFmtId="4" fontId="17" fillId="25" borderId="27" xfId="0" applyNumberFormat="1" applyFont="1" applyFill="1" applyBorder="1" applyAlignment="1">
      <alignment horizontal="right" vertical="center" wrapText="1"/>
    </xf>
    <xf numFmtId="4" fontId="13" fillId="28" borderId="2" xfId="0" applyNumberFormat="1" applyFont="1" applyFill="1" applyBorder="1" applyAlignment="1">
      <alignment horizontal="right" vertical="center" wrapText="1"/>
    </xf>
    <xf numFmtId="4" fontId="13" fillId="28" borderId="7" xfId="0" applyNumberFormat="1" applyFont="1" applyFill="1" applyBorder="1" applyAlignment="1">
      <alignment horizontal="right" vertical="center" wrapText="1"/>
    </xf>
    <xf numFmtId="49" fontId="7" fillId="0" borderId="70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11" fillId="0" borderId="127" xfId="0" applyNumberFormat="1" applyFont="1" applyFill="1" applyBorder="1" applyAlignment="1">
      <alignment horizontal="center" vertical="center"/>
    </xf>
    <xf numFmtId="49" fontId="7" fillId="0" borderId="114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3" fillId="0" borderId="70" xfId="0" applyNumberFormat="1" applyFont="1" applyFill="1" applyBorder="1" applyAlignment="1">
      <alignment horizontal="center" vertical="center"/>
    </xf>
    <xf numFmtId="49" fontId="11" fillId="31" borderId="114" xfId="0" applyNumberFormat="1" applyFont="1" applyFill="1" applyBorder="1" applyAlignment="1">
      <alignment horizontal="center" vertical="center"/>
    </xf>
    <xf numFmtId="4" fontId="19" fillId="0" borderId="17" xfId="1" applyNumberFormat="1" applyFont="1" applyBorder="1" applyAlignment="1" applyProtection="1">
      <alignment horizontal="right" vertical="center" shrinkToFit="1"/>
    </xf>
    <xf numFmtId="2" fontId="7" fillId="31" borderId="87" xfId="0" applyNumberFormat="1" applyFont="1" applyFill="1" applyBorder="1" applyAlignment="1">
      <alignment vertical="center" wrapText="1"/>
    </xf>
    <xf numFmtId="4" fontId="11" fillId="0" borderId="117" xfId="0" applyNumberFormat="1" applyFont="1" applyFill="1" applyBorder="1" applyAlignment="1">
      <alignment vertical="center" wrapText="1"/>
    </xf>
    <xf numFmtId="4" fontId="13" fillId="0" borderId="117" xfId="0" applyNumberFormat="1" applyFont="1" applyFill="1" applyBorder="1" applyAlignment="1">
      <alignment horizontal="right" vertical="center" wrapText="1"/>
    </xf>
    <xf numFmtId="4" fontId="11" fillId="31" borderId="117" xfId="0" applyNumberFormat="1" applyFont="1" applyFill="1" applyBorder="1" applyAlignment="1">
      <alignment horizontal="right" vertical="center" wrapText="1"/>
    </xf>
    <xf numFmtId="4" fontId="14" fillId="0" borderId="117" xfId="0" applyNumberFormat="1" applyFont="1" applyFill="1" applyBorder="1" applyAlignment="1">
      <alignment horizontal="right" vertical="center" wrapText="1"/>
    </xf>
    <xf numFmtId="4" fontId="13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Fill="1" applyBorder="1" applyAlignment="1">
      <alignment vertical="center" wrapText="1"/>
    </xf>
    <xf numFmtId="4" fontId="13" fillId="0" borderId="16" xfId="0" applyNumberFormat="1" applyFont="1" applyFill="1" applyBorder="1" applyAlignment="1">
      <alignment horizontal="right" vertical="center" wrapText="1"/>
    </xf>
    <xf numFmtId="4" fontId="11" fillId="31" borderId="16" xfId="0" applyNumberFormat="1" applyFont="1" applyFill="1" applyBorder="1" applyAlignment="1">
      <alignment horizontal="right" vertical="center" wrapText="1"/>
    </xf>
    <xf numFmtId="4" fontId="19" fillId="0" borderId="16" xfId="1" applyNumberFormat="1" applyFont="1" applyBorder="1" applyAlignment="1" applyProtection="1">
      <alignment horizontal="right" vertical="center" shrinkToFit="1"/>
    </xf>
    <xf numFmtId="4" fontId="14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Border="1" applyAlignment="1">
      <alignment horizontal="right" vertical="center" wrapText="1"/>
    </xf>
    <xf numFmtId="49" fontId="13" fillId="28" borderId="103" xfId="0" applyNumberFormat="1" applyFont="1" applyFill="1" applyBorder="1" applyAlignment="1">
      <alignment horizontal="center" vertical="center"/>
    </xf>
    <xf numFmtId="49" fontId="13" fillId="28" borderId="114" xfId="0" applyNumberFormat="1" applyFont="1" applyFill="1" applyBorder="1" applyAlignment="1">
      <alignment horizontal="center" vertical="center"/>
    </xf>
    <xf numFmtId="49" fontId="7" fillId="0" borderId="73" xfId="0" applyNumberFormat="1" applyFont="1" applyFill="1" applyBorder="1" applyAlignment="1">
      <alignment horizontal="center" vertical="center"/>
    </xf>
    <xf numFmtId="49" fontId="7" fillId="27" borderId="103" xfId="0" applyNumberFormat="1" applyFont="1" applyFill="1" applyBorder="1" applyAlignment="1">
      <alignment horizontal="center" vertical="center"/>
    </xf>
    <xf numFmtId="49" fontId="11" fillId="0" borderId="76" xfId="0" applyNumberFormat="1" applyFont="1" applyFill="1" applyBorder="1" applyAlignment="1">
      <alignment horizontal="center" vertical="center"/>
    </xf>
    <xf numFmtId="4" fontId="13" fillId="28" borderId="16" xfId="0" applyNumberFormat="1" applyFont="1" applyFill="1" applyBorder="1" applyAlignment="1">
      <alignment horizontal="right" vertical="center" wrapText="1"/>
    </xf>
    <xf numFmtId="49" fontId="13" fillId="26" borderId="73" xfId="0" applyNumberFormat="1" applyFont="1" applyFill="1" applyBorder="1" applyAlignment="1">
      <alignment horizontal="center" vertical="center" wrapText="1"/>
    </xf>
    <xf numFmtId="2" fontId="11" fillId="31" borderId="87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11" fillId="27" borderId="16" xfId="0" applyNumberFormat="1" applyFont="1" applyFill="1" applyBorder="1" applyAlignment="1">
      <alignment horizontal="right" vertical="center" wrapText="1"/>
    </xf>
    <xf numFmtId="0" fontId="15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21" fillId="30" borderId="0" xfId="0" applyFont="1" applyFill="1" applyAlignment="1">
      <alignment vertical="center"/>
    </xf>
    <xf numFmtId="0" fontId="22" fillId="30" borderId="0" xfId="0" applyFont="1" applyFill="1" applyAlignment="1">
      <alignment vertical="center"/>
    </xf>
    <xf numFmtId="0" fontId="13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2" fontId="0" fillId="0" borderId="0" xfId="0" applyNumberFormat="1" applyFill="1" applyAlignment="1">
      <alignment horizontal="left" vertical="center" wrapText="1"/>
    </xf>
    <xf numFmtId="4" fontId="0" fillId="0" borderId="0" xfId="0" applyNumberFormat="1" applyFill="1" applyAlignment="1">
      <alignment vertical="center"/>
    </xf>
    <xf numFmtId="4" fontId="11" fillId="32" borderId="17" xfId="0" applyNumberFormat="1" applyFont="1" applyFill="1" applyBorder="1" applyAlignment="1">
      <alignment horizontal="right" vertical="center" wrapText="1"/>
    </xf>
    <xf numFmtId="4" fontId="49" fillId="0" borderId="0" xfId="0" applyNumberFormat="1" applyFont="1" applyFill="1" applyAlignment="1">
      <alignment vertical="center"/>
    </xf>
    <xf numFmtId="4" fontId="50" fillId="0" borderId="0" xfId="0" applyNumberFormat="1" applyFont="1" applyFill="1" applyAlignment="1">
      <alignment vertical="center"/>
    </xf>
    <xf numFmtId="0" fontId="2" fillId="32" borderId="0" xfId="0" applyFont="1" applyFill="1" applyAlignment="1">
      <alignment horizontal="center" vertical="center"/>
    </xf>
    <xf numFmtId="49" fontId="2" fillId="32" borderId="0" xfId="0" applyNumberFormat="1" applyFont="1" applyFill="1" applyAlignment="1">
      <alignment horizontal="center" vertical="center"/>
    </xf>
    <xf numFmtId="10" fontId="3" fillId="32" borderId="0" xfId="0" applyNumberFormat="1" applyFont="1" applyFill="1" applyAlignment="1">
      <alignment horizontal="right" vertical="center" wrapText="1"/>
    </xf>
    <xf numFmtId="49" fontId="2" fillId="32" borderId="102" xfId="0" applyNumberFormat="1" applyFont="1" applyFill="1" applyBorder="1" applyAlignment="1">
      <alignment horizontal="center" vertical="center" wrapText="1"/>
    </xf>
    <xf numFmtId="49" fontId="2" fillId="32" borderId="40" xfId="0" applyNumberFormat="1" applyFont="1" applyFill="1" applyBorder="1" applyAlignment="1">
      <alignment horizontal="center" vertical="center" wrapText="1"/>
    </xf>
    <xf numFmtId="49" fontId="2" fillId="32" borderId="76" xfId="0" applyNumberFormat="1" applyFont="1" applyFill="1" applyBorder="1" applyAlignment="1">
      <alignment horizontal="center" vertical="center" wrapText="1"/>
    </xf>
    <xf numFmtId="0" fontId="5" fillId="32" borderId="53" xfId="0" applyFont="1" applyFill="1" applyBorder="1" applyAlignment="1">
      <alignment horizontal="center" vertical="center"/>
    </xf>
    <xf numFmtId="49" fontId="17" fillId="32" borderId="11" xfId="0" applyNumberFormat="1" applyFont="1" applyFill="1" applyBorder="1" applyAlignment="1">
      <alignment horizontal="center" vertical="center" wrapText="1"/>
    </xf>
    <xf numFmtId="49" fontId="17" fillId="32" borderId="12" xfId="0" applyNumberFormat="1" applyFont="1" applyFill="1" applyBorder="1" applyAlignment="1">
      <alignment horizontal="center" vertical="center" wrapText="1"/>
    </xf>
    <xf numFmtId="49" fontId="17" fillId="32" borderId="13" xfId="0" applyNumberFormat="1" applyFont="1" applyFill="1" applyBorder="1" applyAlignment="1">
      <alignment horizontal="center" vertical="center" wrapText="1"/>
    </xf>
    <xf numFmtId="2" fontId="17" fillId="32" borderId="14" xfId="0" applyNumberFormat="1" applyFont="1" applyFill="1" applyBorder="1" applyAlignment="1">
      <alignment horizontal="left" vertical="center" wrapText="1"/>
    </xf>
    <xf numFmtId="4" fontId="17" fillId="32" borderId="14" xfId="0" applyNumberFormat="1" applyFont="1" applyFill="1" applyBorder="1" applyAlignment="1">
      <alignment horizontal="right" vertical="center" wrapText="1"/>
    </xf>
    <xf numFmtId="4" fontId="17" fillId="32" borderId="53" xfId="0" applyNumberFormat="1" applyFont="1" applyFill="1" applyBorder="1" applyAlignment="1">
      <alignment horizontal="right" vertical="center" wrapText="1"/>
    </xf>
    <xf numFmtId="4" fontId="17" fillId="32" borderId="12" xfId="0" applyNumberFormat="1" applyFont="1" applyFill="1" applyBorder="1" applyAlignment="1">
      <alignment horizontal="right" vertical="center" wrapText="1"/>
    </xf>
    <xf numFmtId="10" fontId="17" fillId="32" borderId="13" xfId="0" applyNumberFormat="1" applyFont="1" applyFill="1" applyBorder="1" applyAlignment="1">
      <alignment horizontal="right" vertical="center" wrapText="1"/>
    </xf>
    <xf numFmtId="0" fontId="8" fillId="32" borderId="46" xfId="0" applyFont="1" applyFill="1" applyBorder="1" applyAlignment="1">
      <alignment horizontal="center" vertical="center"/>
    </xf>
    <xf numFmtId="49" fontId="12" fillId="32" borderId="11" xfId="0" applyNumberFormat="1" applyFont="1" applyFill="1" applyBorder="1" applyAlignment="1">
      <alignment horizontal="center" vertical="center" wrapText="1"/>
    </xf>
    <xf numFmtId="49" fontId="12" fillId="32" borderId="12" xfId="0" applyNumberFormat="1" applyFont="1" applyFill="1" applyBorder="1" applyAlignment="1">
      <alignment horizontal="center" vertical="center" wrapText="1"/>
    </xf>
    <xf numFmtId="49" fontId="12" fillId="32" borderId="13" xfId="0" applyNumberFormat="1" applyFont="1" applyFill="1" applyBorder="1" applyAlignment="1">
      <alignment horizontal="center" vertical="center" wrapText="1"/>
    </xf>
    <xf numFmtId="2" fontId="12" fillId="32" borderId="14" xfId="0" applyNumberFormat="1" applyFont="1" applyFill="1" applyBorder="1" applyAlignment="1">
      <alignment horizontal="left" vertical="center" wrapText="1"/>
    </xf>
    <xf numFmtId="4" fontId="12" fillId="32" borderId="14" xfId="0" applyNumberFormat="1" applyFont="1" applyFill="1" applyBorder="1" applyAlignment="1">
      <alignment horizontal="right" vertical="center" wrapText="1"/>
    </xf>
    <xf numFmtId="4" fontId="12" fillId="32" borderId="53" xfId="0" applyNumberFormat="1" applyFont="1" applyFill="1" applyBorder="1" applyAlignment="1">
      <alignment horizontal="right" vertical="center" wrapText="1"/>
    </xf>
    <xf numFmtId="4" fontId="12" fillId="32" borderId="12" xfId="0" applyNumberFormat="1" applyFont="1" applyFill="1" applyBorder="1" applyAlignment="1">
      <alignment horizontal="right" vertical="center" wrapText="1"/>
    </xf>
    <xf numFmtId="10" fontId="12" fillId="32" borderId="13" xfId="0" applyNumberFormat="1" applyFont="1" applyFill="1" applyBorder="1" applyAlignment="1">
      <alignment horizontal="right" vertical="center" wrapText="1"/>
    </xf>
    <xf numFmtId="0" fontId="11" fillId="32" borderId="46" xfId="0" applyFont="1" applyFill="1" applyBorder="1" applyAlignment="1">
      <alignment horizontal="center" vertical="center"/>
    </xf>
    <xf numFmtId="49" fontId="11" fillId="32" borderId="2" xfId="0" applyNumberFormat="1" applyFont="1" applyFill="1" applyBorder="1" applyAlignment="1">
      <alignment horizontal="center" vertical="center"/>
    </xf>
    <xf numFmtId="49" fontId="11" fillId="32" borderId="3" xfId="0" applyNumberFormat="1" applyFont="1" applyFill="1" applyBorder="1" applyAlignment="1">
      <alignment horizontal="center" vertical="center"/>
    </xf>
    <xf numFmtId="49" fontId="11" fillId="32" borderId="4" xfId="0" applyNumberFormat="1" applyFont="1" applyFill="1" applyBorder="1" applyAlignment="1">
      <alignment horizontal="center" vertical="center"/>
    </xf>
    <xf numFmtId="2" fontId="7" fillId="32" borderId="87" xfId="0" applyNumberFormat="1" applyFont="1" applyFill="1" applyBorder="1" applyAlignment="1">
      <alignment horizontal="left" vertical="center" wrapText="1"/>
    </xf>
    <xf numFmtId="4" fontId="3" fillId="32" borderId="88" xfId="0" applyNumberFormat="1" applyFont="1" applyFill="1" applyBorder="1" applyAlignment="1">
      <alignment horizontal="right" vertical="center" wrapText="1"/>
    </xf>
    <xf numFmtId="4" fontId="3" fillId="32" borderId="81" xfId="0" applyNumberFormat="1" applyFont="1" applyFill="1" applyBorder="1" applyAlignment="1">
      <alignment horizontal="right" vertical="center" wrapText="1"/>
    </xf>
    <xf numFmtId="4" fontId="3" fillId="32" borderId="20" xfId="0" applyNumberFormat="1" applyFont="1" applyFill="1" applyBorder="1" applyAlignment="1">
      <alignment horizontal="right" vertical="center" wrapText="1"/>
    </xf>
    <xf numFmtId="10" fontId="3" fillId="32" borderId="21" xfId="0" applyNumberFormat="1" applyFont="1" applyFill="1" applyBorder="1" applyAlignment="1">
      <alignment horizontal="right" vertical="center" wrapText="1"/>
    </xf>
    <xf numFmtId="0" fontId="15" fillId="32" borderId="46" xfId="0" applyFont="1" applyFill="1" applyBorder="1" applyAlignment="1">
      <alignment horizontal="center" vertical="center"/>
    </xf>
    <xf numFmtId="2" fontId="7" fillId="32" borderId="88" xfId="0" applyNumberFormat="1" applyFont="1" applyFill="1" applyBorder="1" applyAlignment="1">
      <alignment horizontal="left" vertical="center" wrapText="1"/>
    </xf>
    <xf numFmtId="4" fontId="3" fillId="32" borderId="116" xfId="0" applyNumberFormat="1" applyFont="1" applyFill="1" applyBorder="1" applyAlignment="1">
      <alignment horizontal="right" vertical="center" wrapText="1"/>
    </xf>
    <xf numFmtId="4" fontId="3" fillId="32" borderId="80" xfId="0" applyNumberFormat="1" applyFont="1" applyFill="1" applyBorder="1" applyAlignment="1">
      <alignment horizontal="right" vertical="center" wrapText="1"/>
    </xf>
    <xf numFmtId="4" fontId="3" fillId="32" borderId="3" xfId="0" applyNumberFormat="1" applyFont="1" applyFill="1" applyBorder="1" applyAlignment="1">
      <alignment horizontal="right" vertical="center" wrapText="1"/>
    </xf>
    <xf numFmtId="10" fontId="3" fillId="32" borderId="4" xfId="0" applyNumberFormat="1" applyFont="1" applyFill="1" applyBorder="1" applyAlignment="1">
      <alignment horizontal="right" vertical="center" wrapText="1"/>
    </xf>
    <xf numFmtId="0" fontId="0" fillId="32" borderId="46" xfId="0" applyFont="1" applyFill="1" applyBorder="1" applyAlignment="1">
      <alignment horizontal="center" vertical="center"/>
    </xf>
    <xf numFmtId="49" fontId="11" fillId="32" borderId="16" xfId="0" applyNumberFormat="1" applyFont="1" applyFill="1" applyBorder="1" applyAlignment="1">
      <alignment horizontal="center" vertical="center"/>
    </xf>
    <xf numFmtId="49" fontId="11" fillId="32" borderId="17" xfId="0" applyNumberFormat="1" applyFont="1" applyFill="1" applyBorder="1" applyAlignment="1">
      <alignment horizontal="center" vertical="center"/>
    </xf>
    <xf numFmtId="49" fontId="11" fillId="32" borderId="18" xfId="0" applyNumberFormat="1" applyFont="1" applyFill="1" applyBorder="1" applyAlignment="1">
      <alignment horizontal="center" vertical="center"/>
    </xf>
    <xf numFmtId="4" fontId="3" fillId="32" borderId="117" xfId="0" applyNumberFormat="1" applyFont="1" applyFill="1" applyBorder="1" applyAlignment="1">
      <alignment horizontal="right" vertical="center" wrapText="1"/>
    </xf>
    <xf numFmtId="4" fontId="3" fillId="32" borderId="105" xfId="0" applyNumberFormat="1" applyFont="1" applyFill="1" applyBorder="1" applyAlignment="1">
      <alignment horizontal="right" vertical="center" wrapText="1"/>
    </xf>
    <xf numFmtId="4" fontId="3" fillId="32" borderId="17" xfId="0" applyNumberFormat="1" applyFont="1" applyFill="1" applyBorder="1" applyAlignment="1">
      <alignment horizontal="right" vertical="center" wrapText="1"/>
    </xf>
    <xf numFmtId="10" fontId="3" fillId="32" borderId="18" xfId="0" applyNumberFormat="1" applyFont="1" applyFill="1" applyBorder="1" applyAlignment="1">
      <alignment horizontal="right" vertical="center" wrapText="1"/>
    </xf>
    <xf numFmtId="49" fontId="11" fillId="32" borderId="25" xfId="0" applyNumberFormat="1" applyFont="1" applyFill="1" applyBorder="1" applyAlignment="1">
      <alignment horizontal="center" vertical="center"/>
    </xf>
    <xf numFmtId="49" fontId="11" fillId="32" borderId="26" xfId="0" applyNumberFormat="1" applyFont="1" applyFill="1" applyBorder="1" applyAlignment="1">
      <alignment horizontal="center" vertical="center"/>
    </xf>
    <xf numFmtId="49" fontId="11" fillId="32" borderId="109" xfId="0" applyNumberFormat="1" applyFont="1" applyFill="1" applyBorder="1" applyAlignment="1">
      <alignment horizontal="center" vertical="center"/>
    </xf>
    <xf numFmtId="4" fontId="3" fillId="32" borderId="85" xfId="0" applyNumberFormat="1" applyFont="1" applyFill="1" applyBorder="1" applyAlignment="1">
      <alignment horizontal="right" vertical="center" wrapText="1"/>
    </xf>
    <xf numFmtId="0" fontId="5" fillId="32" borderId="49" xfId="0" applyFont="1" applyFill="1" applyBorder="1" applyAlignment="1">
      <alignment horizontal="center" vertical="center"/>
    </xf>
    <xf numFmtId="49" fontId="17" fillId="32" borderId="15" xfId="0" applyNumberFormat="1" applyFont="1" applyFill="1" applyBorder="1" applyAlignment="1">
      <alignment horizontal="center" vertical="center" wrapText="1"/>
    </xf>
    <xf numFmtId="49" fontId="17" fillId="32" borderId="8" xfId="0" applyNumberFormat="1" applyFont="1" applyFill="1" applyBorder="1" applyAlignment="1">
      <alignment horizontal="center" vertical="center" wrapText="1"/>
    </xf>
    <xf numFmtId="49" fontId="17" fillId="32" borderId="77" xfId="0" applyNumberFormat="1" applyFont="1" applyFill="1" applyBorder="1" applyAlignment="1">
      <alignment horizontal="center" vertical="center" wrapText="1"/>
    </xf>
    <xf numFmtId="2" fontId="17" fillId="32" borderId="31" xfId="0" applyNumberFormat="1" applyFont="1" applyFill="1" applyBorder="1" applyAlignment="1">
      <alignment horizontal="left" vertical="center" wrapText="1"/>
    </xf>
    <xf numFmtId="49" fontId="13" fillId="32" borderId="82" xfId="0" applyNumberFormat="1" applyFont="1" applyFill="1" applyBorder="1" applyAlignment="1">
      <alignment horizontal="center" vertical="center"/>
    </xf>
    <xf numFmtId="49" fontId="13" fillId="32" borderId="83" xfId="0" applyNumberFormat="1" applyFont="1" applyFill="1" applyBorder="1" applyAlignment="1">
      <alignment horizontal="center" vertical="center"/>
    </xf>
    <xf numFmtId="49" fontId="13" fillId="32" borderId="90" xfId="0" applyNumberFormat="1" applyFont="1" applyFill="1" applyBorder="1" applyAlignment="1">
      <alignment horizontal="center" vertical="center"/>
    </xf>
    <xf numFmtId="2" fontId="12" fillId="32" borderId="88" xfId="0" applyNumberFormat="1" applyFont="1" applyFill="1" applyBorder="1" applyAlignment="1">
      <alignment horizontal="left" vertical="center" wrapText="1"/>
    </xf>
    <xf numFmtId="4" fontId="12" fillId="32" borderId="85" xfId="0" applyNumberFormat="1" applyFont="1" applyFill="1" applyBorder="1" applyAlignment="1">
      <alignment horizontal="right" vertical="center" wrapText="1"/>
    </xf>
    <xf numFmtId="4" fontId="12" fillId="32" borderId="81" xfId="0" applyNumberFormat="1" applyFont="1" applyFill="1" applyBorder="1" applyAlignment="1">
      <alignment horizontal="right" vertical="center" wrapText="1"/>
    </xf>
    <xf numFmtId="4" fontId="12" fillId="32" borderId="20" xfId="0" applyNumberFormat="1" applyFont="1" applyFill="1" applyBorder="1" applyAlignment="1">
      <alignment horizontal="right" vertical="center" wrapText="1"/>
    </xf>
    <xf numFmtId="10" fontId="12" fillId="32" borderId="21" xfId="0" applyNumberFormat="1" applyFont="1" applyFill="1" applyBorder="1" applyAlignment="1">
      <alignment horizontal="right" vertical="center" wrapText="1"/>
    </xf>
    <xf numFmtId="0" fontId="18" fillId="32" borderId="46" xfId="0" applyFont="1" applyFill="1" applyBorder="1" applyAlignment="1">
      <alignment horizontal="center" vertical="center"/>
    </xf>
    <xf numFmtId="49" fontId="7" fillId="32" borderId="42" xfId="0" applyNumberFormat="1" applyFont="1" applyFill="1" applyBorder="1" applyAlignment="1">
      <alignment horizontal="center" vertical="center"/>
    </xf>
    <xf numFmtId="49" fontId="7" fillId="32" borderId="32" xfId="0" applyNumberFormat="1" applyFont="1" applyFill="1" applyBorder="1" applyAlignment="1">
      <alignment horizontal="center" vertical="center"/>
    </xf>
    <xf numFmtId="49" fontId="7" fillId="32" borderId="91" xfId="0" applyNumberFormat="1" applyFont="1" applyFill="1" applyBorder="1" applyAlignment="1">
      <alignment horizontal="center" vertical="center"/>
    </xf>
    <xf numFmtId="4" fontId="16" fillId="32" borderId="87" xfId="0" applyNumberFormat="1" applyFont="1" applyFill="1" applyBorder="1" applyAlignment="1">
      <alignment horizontal="right" vertical="center" wrapText="1"/>
    </xf>
    <xf numFmtId="4" fontId="16" fillId="32" borderId="105" xfId="0" applyNumberFormat="1" applyFont="1" applyFill="1" applyBorder="1" applyAlignment="1">
      <alignment horizontal="right" vertical="center" wrapText="1"/>
    </xf>
    <xf numFmtId="4" fontId="16" fillId="32" borderId="17" xfId="0" applyNumberFormat="1" applyFont="1" applyFill="1" applyBorder="1" applyAlignment="1">
      <alignment horizontal="right" vertical="center" wrapText="1"/>
    </xf>
    <xf numFmtId="10" fontId="16" fillId="32" borderId="18" xfId="0" applyNumberFormat="1" applyFont="1" applyFill="1" applyBorder="1" applyAlignment="1">
      <alignment horizontal="right" vertical="center" wrapText="1"/>
    </xf>
    <xf numFmtId="4" fontId="7" fillId="32" borderId="87" xfId="0" applyNumberFormat="1" applyFont="1" applyFill="1" applyBorder="1" applyAlignment="1">
      <alignment horizontal="right" vertical="center" wrapText="1"/>
    </xf>
    <xf numFmtId="4" fontId="7" fillId="32" borderId="105" xfId="0" applyNumberFormat="1" applyFont="1" applyFill="1" applyBorder="1" applyAlignment="1">
      <alignment horizontal="right" vertical="center" wrapText="1"/>
    </xf>
    <xf numFmtId="4" fontId="7" fillId="32" borderId="17" xfId="0" applyNumberFormat="1" applyFont="1" applyFill="1" applyBorder="1" applyAlignment="1">
      <alignment horizontal="right" vertical="center" wrapText="1"/>
    </xf>
    <xf numFmtId="10" fontId="7" fillId="32" borderId="18" xfId="0" applyNumberFormat="1" applyFont="1" applyFill="1" applyBorder="1" applyAlignment="1">
      <alignment horizontal="right" vertical="center" wrapText="1"/>
    </xf>
    <xf numFmtId="49" fontId="13" fillId="32" borderId="43" xfId="0" applyNumberFormat="1" applyFont="1" applyFill="1" applyBorder="1" applyAlignment="1">
      <alignment horizontal="center" vertical="center"/>
    </xf>
    <xf numFmtId="49" fontId="13" fillId="32" borderId="33" xfId="0" applyNumberFormat="1" applyFont="1" applyFill="1" applyBorder="1" applyAlignment="1">
      <alignment horizontal="center" vertical="center"/>
    </xf>
    <xf numFmtId="49" fontId="13" fillId="32" borderId="92" xfId="0" applyNumberFormat="1" applyFont="1" applyFill="1" applyBorder="1" applyAlignment="1">
      <alignment horizontal="center" vertical="center"/>
    </xf>
    <xf numFmtId="2" fontId="12" fillId="32" borderId="87" xfId="0" applyNumberFormat="1" applyFont="1" applyFill="1" applyBorder="1" applyAlignment="1">
      <alignment horizontal="left" vertical="center" wrapText="1"/>
    </xf>
    <xf numFmtId="4" fontId="12" fillId="32" borderId="87" xfId="0" applyNumberFormat="1" applyFont="1" applyFill="1" applyBorder="1" applyAlignment="1">
      <alignment horizontal="right" vertical="center" wrapText="1"/>
    </xf>
    <xf numFmtId="4" fontId="12" fillId="32" borderId="105" xfId="0" applyNumberFormat="1" applyFont="1" applyFill="1" applyBorder="1" applyAlignment="1">
      <alignment horizontal="right" vertical="center" wrapText="1"/>
    </xf>
    <xf numFmtId="4" fontId="12" fillId="32" borderId="17" xfId="0" applyNumberFormat="1" applyFont="1" applyFill="1" applyBorder="1" applyAlignment="1">
      <alignment horizontal="right" vertical="center" wrapText="1"/>
    </xf>
    <xf numFmtId="10" fontId="12" fillId="32" borderId="18" xfId="0" applyNumberFormat="1" applyFont="1" applyFill="1" applyBorder="1" applyAlignment="1">
      <alignment horizontal="right" vertical="center" wrapText="1"/>
    </xf>
    <xf numFmtId="49" fontId="11" fillId="32" borderId="42" xfId="0" applyNumberFormat="1" applyFont="1" applyFill="1" applyBorder="1" applyAlignment="1">
      <alignment horizontal="center" vertical="center"/>
    </xf>
    <xf numFmtId="49" fontId="11" fillId="32" borderId="32" xfId="0" applyNumberFormat="1" applyFont="1" applyFill="1" applyBorder="1" applyAlignment="1">
      <alignment horizontal="center" vertical="center"/>
    </xf>
    <xf numFmtId="49" fontId="11" fillId="32" borderId="91" xfId="0" applyNumberFormat="1" applyFont="1" applyFill="1" applyBorder="1" applyAlignment="1">
      <alignment horizontal="center" vertical="center"/>
    </xf>
    <xf numFmtId="4" fontId="11" fillId="32" borderId="87" xfId="0" applyNumberFormat="1" applyFont="1" applyFill="1" applyBorder="1" applyAlignment="1">
      <alignment vertical="center" wrapText="1"/>
    </xf>
    <xf numFmtId="4" fontId="11" fillId="32" borderId="105" xfId="0" applyNumberFormat="1" applyFont="1" applyFill="1" applyBorder="1" applyAlignment="1">
      <alignment vertical="center" wrapText="1"/>
    </xf>
    <xf numFmtId="4" fontId="11" fillId="32" borderId="17" xfId="0" applyNumberFormat="1" applyFont="1" applyFill="1" applyBorder="1" applyAlignment="1">
      <alignment vertical="center" wrapText="1"/>
    </xf>
    <xf numFmtId="10" fontId="11" fillId="32" borderId="18" xfId="0" applyNumberFormat="1" applyFont="1" applyFill="1" applyBorder="1" applyAlignment="1">
      <alignment vertical="center" wrapText="1"/>
    </xf>
    <xf numFmtId="49" fontId="13" fillId="32" borderId="16" xfId="0" applyNumberFormat="1" applyFont="1" applyFill="1" applyBorder="1" applyAlignment="1">
      <alignment horizontal="center" vertical="center"/>
    </xf>
    <xf numFmtId="49" fontId="13" fillId="32" borderId="17" xfId="0" applyNumberFormat="1" applyFont="1" applyFill="1" applyBorder="1" applyAlignment="1">
      <alignment horizontal="center" vertical="center"/>
    </xf>
    <xf numFmtId="49" fontId="13" fillId="32" borderId="18" xfId="0" applyNumberFormat="1" applyFont="1" applyFill="1" applyBorder="1" applyAlignment="1">
      <alignment horizontal="center" vertical="center"/>
    </xf>
    <xf numFmtId="49" fontId="12" fillId="32" borderId="78" xfId="0" applyNumberFormat="1" applyFont="1" applyFill="1" applyBorder="1" applyAlignment="1">
      <alignment horizontal="center" vertical="center" wrapText="1"/>
    </xf>
    <xf numFmtId="49" fontId="12" fillId="32" borderId="79" xfId="0" applyNumberFormat="1" applyFont="1" applyFill="1" applyBorder="1" applyAlignment="1">
      <alignment horizontal="center" vertical="center" wrapText="1"/>
    </xf>
    <xf numFmtId="49" fontId="12" fillId="32" borderId="94" xfId="0" applyNumberFormat="1" applyFont="1" applyFill="1" applyBorder="1" applyAlignment="1">
      <alignment horizontal="center" vertical="center" wrapText="1"/>
    </xf>
    <xf numFmtId="2" fontId="12" fillId="32" borderId="27" xfId="0" applyNumberFormat="1" applyFont="1" applyFill="1" applyBorder="1" applyAlignment="1">
      <alignment horizontal="left" vertical="center" wrapText="1"/>
    </xf>
    <xf numFmtId="4" fontId="12" fillId="32" borderId="30" xfId="0" applyNumberFormat="1" applyFont="1" applyFill="1" applyBorder="1" applyAlignment="1">
      <alignment horizontal="right" vertical="center" wrapText="1"/>
    </xf>
    <xf numFmtId="4" fontId="12" fillId="32" borderId="46" xfId="0" applyNumberFormat="1" applyFont="1" applyFill="1" applyBorder="1" applyAlignment="1">
      <alignment horizontal="right" vertical="center" wrapText="1"/>
    </xf>
    <xf numFmtId="49" fontId="7" fillId="32" borderId="16" xfId="0" applyNumberFormat="1" applyFont="1" applyFill="1" applyBorder="1" applyAlignment="1">
      <alignment horizontal="center" vertical="center"/>
    </xf>
    <xf numFmtId="49" fontId="7" fillId="32" borderId="17" xfId="0" applyNumberFormat="1" applyFont="1" applyFill="1" applyBorder="1" applyAlignment="1">
      <alignment horizontal="center" vertical="center"/>
    </xf>
    <xf numFmtId="49" fontId="7" fillId="32" borderId="18" xfId="0" applyNumberFormat="1" applyFont="1" applyFill="1" applyBorder="1" applyAlignment="1">
      <alignment horizontal="center" vertical="center"/>
    </xf>
    <xf numFmtId="49" fontId="12" fillId="32" borderId="16" xfId="0" applyNumberFormat="1" applyFont="1" applyFill="1" applyBorder="1" applyAlignment="1">
      <alignment horizontal="center" vertical="center" wrapText="1"/>
    </xf>
    <xf numFmtId="49" fontId="12" fillId="32" borderId="17" xfId="0" applyNumberFormat="1" applyFont="1" applyFill="1" applyBorder="1" applyAlignment="1">
      <alignment horizontal="center" vertical="center" wrapText="1"/>
    </xf>
    <xf numFmtId="49" fontId="12" fillId="32" borderId="18" xfId="0" applyNumberFormat="1" applyFont="1" applyFill="1" applyBorder="1" applyAlignment="1">
      <alignment horizontal="center" vertical="center" wrapText="1"/>
    </xf>
    <xf numFmtId="49" fontId="7" fillId="32" borderId="19" xfId="0" applyNumberFormat="1" applyFont="1" applyFill="1" applyBorder="1" applyAlignment="1">
      <alignment horizontal="center" vertical="center"/>
    </xf>
    <xf numFmtId="49" fontId="7" fillId="32" borderId="20" xfId="0" applyNumberFormat="1" applyFont="1" applyFill="1" applyBorder="1" applyAlignment="1">
      <alignment horizontal="center" vertical="center"/>
    </xf>
    <xf numFmtId="49" fontId="7" fillId="32" borderId="21" xfId="0" applyNumberFormat="1" applyFont="1" applyFill="1" applyBorder="1" applyAlignment="1">
      <alignment horizontal="center" vertical="center"/>
    </xf>
    <xf numFmtId="2" fontId="7" fillId="32" borderId="85" xfId="0" applyNumberFormat="1" applyFont="1" applyFill="1" applyBorder="1" applyAlignment="1">
      <alignment horizontal="left" vertical="center" wrapText="1"/>
    </xf>
    <xf numFmtId="4" fontId="7" fillId="32" borderId="85" xfId="0" applyNumberFormat="1" applyFont="1" applyFill="1" applyBorder="1" applyAlignment="1">
      <alignment horizontal="right" vertical="center" wrapText="1"/>
    </xf>
    <xf numFmtId="4" fontId="7" fillId="32" borderId="81" xfId="0" applyNumberFormat="1" applyFont="1" applyFill="1" applyBorder="1" applyAlignment="1">
      <alignment horizontal="right" vertical="center" wrapText="1"/>
    </xf>
    <xf numFmtId="4" fontId="7" fillId="32" borderId="20" xfId="0" applyNumberFormat="1" applyFont="1" applyFill="1" applyBorder="1" applyAlignment="1">
      <alignment horizontal="right" vertical="center" wrapText="1"/>
    </xf>
    <xf numFmtId="10" fontId="7" fillId="32" borderId="21" xfId="0" applyNumberFormat="1" applyFont="1" applyFill="1" applyBorder="1" applyAlignment="1">
      <alignment horizontal="right" vertical="center" wrapText="1"/>
    </xf>
    <xf numFmtId="49" fontId="17" fillId="32" borderId="74" xfId="0" applyNumberFormat="1" applyFont="1" applyFill="1" applyBorder="1" applyAlignment="1">
      <alignment horizontal="center" vertical="center" wrapText="1"/>
    </xf>
    <xf numFmtId="0" fontId="4" fillId="32" borderId="46" xfId="0" applyFont="1" applyFill="1" applyBorder="1" applyAlignment="1">
      <alignment horizontal="center" vertical="center"/>
    </xf>
    <xf numFmtId="49" fontId="13" fillId="32" borderId="84" xfId="0" applyNumberFormat="1" applyFont="1" applyFill="1" applyBorder="1" applyAlignment="1">
      <alignment horizontal="center" vertical="center"/>
    </xf>
    <xf numFmtId="49" fontId="7" fillId="32" borderId="73" xfId="0" applyNumberFormat="1" applyFont="1" applyFill="1" applyBorder="1" applyAlignment="1">
      <alignment horizontal="center" vertical="center"/>
    </xf>
    <xf numFmtId="49" fontId="13" fillId="32" borderId="41" xfId="0" applyNumberFormat="1" applyFont="1" applyFill="1" applyBorder="1" applyAlignment="1">
      <alignment horizontal="center" vertical="center"/>
    </xf>
    <xf numFmtId="49" fontId="13" fillId="32" borderId="28" xfId="0" applyNumberFormat="1" applyFont="1" applyFill="1" applyBorder="1" applyAlignment="1">
      <alignment horizontal="center" vertical="center"/>
    </xf>
    <xf numFmtId="49" fontId="13" fillId="32" borderId="69" xfId="0" applyNumberFormat="1" applyFont="1" applyFill="1" applyBorder="1" applyAlignment="1">
      <alignment horizontal="center" vertical="center"/>
    </xf>
    <xf numFmtId="0" fontId="9" fillId="32" borderId="46" xfId="0" applyFont="1" applyFill="1" applyBorder="1" applyAlignment="1">
      <alignment horizontal="center" vertical="center"/>
    </xf>
    <xf numFmtId="2" fontId="7" fillId="32" borderId="17" xfId="0" applyNumberFormat="1" applyFont="1" applyFill="1" applyBorder="1" applyAlignment="1">
      <alignment vertical="center" wrapText="1"/>
    </xf>
    <xf numFmtId="10" fontId="11" fillId="32" borderId="17" xfId="0" applyNumberFormat="1" applyFont="1" applyFill="1" applyBorder="1" applyAlignment="1">
      <alignment horizontal="right" vertical="center" wrapText="1"/>
    </xf>
    <xf numFmtId="49" fontId="7" fillId="32" borderId="2" xfId="0" applyNumberFormat="1" applyFont="1" applyFill="1" applyBorder="1" applyAlignment="1">
      <alignment horizontal="center" vertical="center"/>
    </xf>
    <xf numFmtId="49" fontId="7" fillId="32" borderId="3" xfId="0" applyNumberFormat="1" applyFont="1" applyFill="1" applyBorder="1" applyAlignment="1">
      <alignment horizontal="center" vertical="center"/>
    </xf>
    <xf numFmtId="49" fontId="7" fillId="32" borderId="4" xfId="0" applyNumberFormat="1" applyFont="1" applyFill="1" applyBorder="1" applyAlignment="1">
      <alignment horizontal="center" vertical="center"/>
    </xf>
    <xf numFmtId="2" fontId="7" fillId="32" borderId="111" xfId="0" applyNumberFormat="1" applyFont="1" applyFill="1" applyBorder="1" applyAlignment="1">
      <alignment horizontal="left" vertical="center" wrapText="1"/>
    </xf>
    <xf numFmtId="49" fontId="13" fillId="32" borderId="2" xfId="0" applyNumberFormat="1" applyFont="1" applyFill="1" applyBorder="1" applyAlignment="1">
      <alignment horizontal="center" vertical="center"/>
    </xf>
    <xf numFmtId="49" fontId="13" fillId="32" borderId="3" xfId="0" applyNumberFormat="1" applyFont="1" applyFill="1" applyBorder="1" applyAlignment="1">
      <alignment horizontal="center" vertical="center"/>
    </xf>
    <xf numFmtId="49" fontId="13" fillId="32" borderId="4" xfId="0" applyNumberFormat="1" applyFont="1" applyFill="1" applyBorder="1" applyAlignment="1">
      <alignment horizontal="center" vertical="center"/>
    </xf>
    <xf numFmtId="2" fontId="12" fillId="32" borderId="113" xfId="0" applyNumberFormat="1" applyFont="1" applyFill="1" applyBorder="1" applyAlignment="1">
      <alignment horizontal="left" vertical="center" wrapText="1"/>
    </xf>
    <xf numFmtId="2" fontId="7" fillId="32" borderId="120" xfId="0" applyNumberFormat="1" applyFont="1" applyFill="1" applyBorder="1" applyAlignment="1">
      <alignment horizontal="left" vertical="center" wrapText="1"/>
    </xf>
    <xf numFmtId="4" fontId="7" fillId="32" borderId="114" xfId="0" applyNumberFormat="1" applyFont="1" applyFill="1" applyBorder="1" applyAlignment="1">
      <alignment horizontal="right" vertical="center" wrapText="1"/>
    </xf>
    <xf numFmtId="4" fontId="7" fillId="32" borderId="16" xfId="0" applyNumberFormat="1" applyFont="1" applyFill="1" applyBorder="1" applyAlignment="1">
      <alignment horizontal="right" vertical="center" wrapText="1"/>
    </xf>
    <xf numFmtId="0" fontId="8" fillId="32" borderId="112" xfId="0" applyFont="1" applyFill="1" applyBorder="1" applyAlignment="1">
      <alignment horizontal="center" vertical="center"/>
    </xf>
    <xf numFmtId="49" fontId="12" fillId="32" borderId="2" xfId="0" applyNumberFormat="1" applyFont="1" applyFill="1" applyBorder="1" applyAlignment="1">
      <alignment horizontal="center" vertical="center" wrapText="1"/>
    </xf>
    <xf numFmtId="49" fontId="12" fillId="32" borderId="3" xfId="0" applyNumberFormat="1" applyFont="1" applyFill="1" applyBorder="1" applyAlignment="1">
      <alignment horizontal="center" vertical="center" wrapText="1"/>
    </xf>
    <xf numFmtId="49" fontId="12" fillId="32" borderId="4" xfId="0" applyNumberFormat="1" applyFont="1" applyFill="1" applyBorder="1" applyAlignment="1">
      <alignment horizontal="center" vertical="center" wrapText="1"/>
    </xf>
    <xf numFmtId="2" fontId="12" fillId="32" borderId="111" xfId="0" applyNumberFormat="1" applyFont="1" applyFill="1" applyBorder="1" applyAlignment="1">
      <alignment horizontal="left" vertical="center" wrapText="1"/>
    </xf>
    <xf numFmtId="49" fontId="12" fillId="32" borderId="25" xfId="0" applyNumberFormat="1" applyFont="1" applyFill="1" applyBorder="1" applyAlignment="1">
      <alignment horizontal="center" vertical="center" wrapText="1"/>
    </xf>
    <xf numFmtId="49" fontId="12" fillId="32" borderId="26" xfId="0" applyNumberFormat="1" applyFont="1" applyFill="1" applyBorder="1" applyAlignment="1">
      <alignment horizontal="center" vertical="center" wrapText="1"/>
    </xf>
    <xf numFmtId="49" fontId="12" fillId="32" borderId="21" xfId="0" applyNumberFormat="1" applyFont="1" applyFill="1" applyBorder="1" applyAlignment="1">
      <alignment horizontal="center" vertical="center" wrapText="1"/>
    </xf>
    <xf numFmtId="0" fontId="18" fillId="32" borderId="0" xfId="0" applyFont="1" applyFill="1" applyBorder="1" applyAlignment="1">
      <alignment horizontal="center" vertical="center"/>
    </xf>
    <xf numFmtId="4" fontId="17" fillId="32" borderId="112" xfId="0" applyNumberFormat="1" applyFont="1" applyFill="1" applyBorder="1" applyAlignment="1">
      <alignment horizontal="right" vertical="center" wrapText="1"/>
    </xf>
    <xf numFmtId="10" fontId="17" fillId="32" borderId="94" xfId="0" applyNumberFormat="1" applyFont="1" applyFill="1" applyBorder="1" applyAlignment="1">
      <alignment horizontal="right" vertical="center" wrapText="1"/>
    </xf>
    <xf numFmtId="4" fontId="12" fillId="32" borderId="80" xfId="0" applyNumberFormat="1" applyFont="1" applyFill="1" applyBorder="1" applyAlignment="1">
      <alignment horizontal="right" vertical="center" wrapText="1"/>
    </xf>
    <xf numFmtId="4" fontId="12" fillId="32" borderId="3" xfId="0" applyNumberFormat="1" applyFont="1" applyFill="1" applyBorder="1" applyAlignment="1">
      <alignment horizontal="right" vertical="center" wrapText="1"/>
    </xf>
    <xf numFmtId="10" fontId="12" fillId="32" borderId="4" xfId="0" applyNumberFormat="1" applyFont="1" applyFill="1" applyBorder="1" applyAlignment="1">
      <alignment horizontal="right" vertical="center" wrapText="1"/>
    </xf>
    <xf numFmtId="49" fontId="13" fillId="32" borderId="29" xfId="0" applyNumberFormat="1" applyFont="1" applyFill="1" applyBorder="1" applyAlignment="1">
      <alignment horizontal="center" vertical="center"/>
    </xf>
    <xf numFmtId="4" fontId="7" fillId="32" borderId="80" xfId="0" applyNumberFormat="1" applyFont="1" applyFill="1" applyBorder="1" applyAlignment="1">
      <alignment horizontal="right" vertical="center" wrapText="1"/>
    </xf>
    <xf numFmtId="4" fontId="7" fillId="32" borderId="3" xfId="0" applyNumberFormat="1" applyFont="1" applyFill="1" applyBorder="1" applyAlignment="1">
      <alignment horizontal="right" vertical="center" wrapText="1"/>
    </xf>
    <xf numFmtId="10" fontId="7" fillId="32" borderId="4" xfId="0" applyNumberFormat="1" applyFont="1" applyFill="1" applyBorder="1" applyAlignment="1">
      <alignment horizontal="right" vertical="center" wrapText="1"/>
    </xf>
    <xf numFmtId="49" fontId="12" fillId="32" borderId="19" xfId="0" applyNumberFormat="1" applyFont="1" applyFill="1" applyBorder="1" applyAlignment="1">
      <alignment horizontal="center" vertical="center" wrapText="1"/>
    </xf>
    <xf numFmtId="49" fontId="12" fillId="32" borderId="20" xfId="0" applyNumberFormat="1" applyFont="1" applyFill="1" applyBorder="1" applyAlignment="1">
      <alignment horizontal="center" vertical="center" wrapText="1"/>
    </xf>
    <xf numFmtId="2" fontId="12" fillId="32" borderId="85" xfId="0" applyNumberFormat="1" applyFont="1" applyFill="1" applyBorder="1" applyAlignment="1">
      <alignment horizontal="left" vertical="center" wrapText="1"/>
    </xf>
    <xf numFmtId="0" fontId="20" fillId="32" borderId="46" xfId="0" applyFont="1" applyFill="1" applyBorder="1" applyAlignment="1">
      <alignment horizontal="center" vertical="center"/>
    </xf>
    <xf numFmtId="0" fontId="12" fillId="32" borderId="46" xfId="0" applyFont="1" applyFill="1" applyBorder="1" applyAlignment="1">
      <alignment horizontal="center" vertical="center"/>
    </xf>
    <xf numFmtId="49" fontId="0" fillId="32" borderId="17" xfId="0" applyNumberFormat="1" applyFont="1" applyFill="1" applyBorder="1" applyAlignment="1">
      <alignment horizontal="center" vertical="center"/>
    </xf>
    <xf numFmtId="2" fontId="11" fillId="32" borderId="17" xfId="0" applyNumberFormat="1" applyFont="1" applyFill="1" applyBorder="1" applyAlignment="1">
      <alignment horizontal="left" vertical="center" wrapText="1"/>
    </xf>
    <xf numFmtId="4" fontId="11" fillId="32" borderId="111" xfId="0" applyNumberFormat="1" applyFont="1" applyFill="1" applyBorder="1" applyAlignment="1">
      <alignment horizontal="right" vertical="center" wrapText="1"/>
    </xf>
    <xf numFmtId="4" fontId="11" fillId="32" borderId="81" xfId="0" applyNumberFormat="1" applyFont="1" applyFill="1" applyBorder="1" applyAlignment="1">
      <alignment horizontal="right" vertical="center" wrapText="1"/>
    </xf>
    <xf numFmtId="10" fontId="11" fillId="32" borderId="18" xfId="0" applyNumberFormat="1" applyFont="1" applyFill="1" applyBorder="1" applyAlignment="1">
      <alignment horizontal="right" vertical="center" wrapText="1"/>
    </xf>
    <xf numFmtId="49" fontId="11" fillId="32" borderId="19" xfId="0" applyNumberFormat="1" applyFont="1" applyFill="1" applyBorder="1" applyAlignment="1">
      <alignment horizontal="center" vertical="center"/>
    </xf>
    <xf numFmtId="49" fontId="11" fillId="32" borderId="20" xfId="0" applyNumberFormat="1" applyFont="1" applyFill="1" applyBorder="1" applyAlignment="1">
      <alignment horizontal="center" vertical="center"/>
    </xf>
    <xf numFmtId="49" fontId="11" fillId="32" borderId="21" xfId="0" applyNumberFormat="1" applyFont="1" applyFill="1" applyBorder="1" applyAlignment="1">
      <alignment horizontal="center" vertical="center"/>
    </xf>
    <xf numFmtId="49" fontId="13" fillId="32" borderId="19" xfId="0" applyNumberFormat="1" applyFont="1" applyFill="1" applyBorder="1" applyAlignment="1">
      <alignment horizontal="center" vertical="center"/>
    </xf>
    <xf numFmtId="49" fontId="13" fillId="32" borderId="20" xfId="0" applyNumberFormat="1" applyFont="1" applyFill="1" applyBorder="1" applyAlignment="1">
      <alignment horizontal="center" vertical="center"/>
    </xf>
    <xf numFmtId="49" fontId="13" fillId="32" borderId="21" xfId="0" applyNumberFormat="1" applyFont="1" applyFill="1" applyBorder="1" applyAlignment="1">
      <alignment horizontal="center" vertical="center"/>
    </xf>
    <xf numFmtId="0" fontId="10" fillId="32" borderId="46" xfId="0" applyFont="1" applyFill="1" applyBorder="1" applyAlignment="1">
      <alignment horizontal="center" vertical="center"/>
    </xf>
    <xf numFmtId="0" fontId="17" fillId="32" borderId="68" xfId="0" applyFont="1" applyFill="1" applyBorder="1" applyAlignment="1">
      <alignment horizontal="center" vertical="center"/>
    </xf>
    <xf numFmtId="49" fontId="17" fillId="33" borderId="53" xfId="0" applyNumberFormat="1" applyFont="1" applyFill="1" applyBorder="1" applyAlignment="1">
      <alignment horizontal="center" vertical="center"/>
    </xf>
    <xf numFmtId="49" fontId="17" fillId="33" borderId="54" xfId="0" applyNumberFormat="1" applyFont="1" applyFill="1" applyBorder="1" applyAlignment="1">
      <alignment horizontal="center" vertical="center"/>
    </xf>
    <xf numFmtId="2" fontId="17" fillId="33" borderId="14" xfId="0" applyNumberFormat="1" applyFont="1" applyFill="1" applyBorder="1" applyAlignment="1">
      <alignment horizontal="left" vertical="center" wrapText="1"/>
    </xf>
    <xf numFmtId="4" fontId="17" fillId="33" borderId="14" xfId="0" applyNumberFormat="1" applyFont="1" applyFill="1" applyBorder="1" applyAlignment="1">
      <alignment vertical="center"/>
    </xf>
    <xf numFmtId="4" fontId="17" fillId="33" borderId="11" xfId="0" applyNumberFormat="1" applyFont="1" applyFill="1" applyBorder="1" applyAlignment="1">
      <alignment vertical="center"/>
    </xf>
    <xf numFmtId="4" fontId="17" fillId="33" borderId="12" xfId="0" applyNumberFormat="1" applyFont="1" applyFill="1" applyBorder="1" applyAlignment="1">
      <alignment vertical="center"/>
    </xf>
    <xf numFmtId="10" fontId="17" fillId="33" borderId="13" xfId="0" applyNumberFormat="1" applyFont="1" applyFill="1" applyBorder="1" applyAlignment="1">
      <alignment vertical="center"/>
    </xf>
    <xf numFmtId="0" fontId="0" fillId="32" borderId="0" xfId="0" applyFill="1" applyAlignment="1">
      <alignment horizontal="center" vertical="center"/>
    </xf>
    <xf numFmtId="49" fontId="0" fillId="32" borderId="0" xfId="0" applyNumberFormat="1" applyFont="1" applyFill="1" applyAlignment="1">
      <alignment horizontal="center" vertical="center"/>
    </xf>
    <xf numFmtId="2" fontId="0" fillId="32" borderId="0" xfId="0" applyNumberFormat="1" applyFill="1" applyAlignment="1">
      <alignment horizontal="left" vertical="center" wrapText="1"/>
    </xf>
    <xf numFmtId="4" fontId="0" fillId="32" borderId="0" xfId="0" applyNumberFormat="1" applyFill="1" applyAlignment="1">
      <alignment vertical="center"/>
    </xf>
    <xf numFmtId="49" fontId="0" fillId="32" borderId="0" xfId="0" applyNumberFormat="1" applyFill="1" applyAlignment="1">
      <alignment horizontal="right" vertical="center"/>
    </xf>
    <xf numFmtId="4" fontId="0" fillId="32" borderId="17" xfId="0" applyNumberFormat="1" applyFill="1" applyBorder="1" applyAlignment="1">
      <alignment vertical="center"/>
    </xf>
    <xf numFmtId="2" fontId="0" fillId="32" borderId="0" xfId="0" applyNumberFormat="1" applyFill="1" applyAlignment="1">
      <alignment horizontal="right" vertical="center" wrapText="1"/>
    </xf>
    <xf numFmtId="10" fontId="0" fillId="32" borderId="17" xfId="0" applyNumberFormat="1" applyFill="1" applyBorder="1" applyAlignment="1">
      <alignment vertical="center"/>
    </xf>
    <xf numFmtId="0" fontId="5" fillId="32" borderId="0" xfId="0" applyFont="1" applyFill="1" applyAlignment="1">
      <alignment vertical="center"/>
    </xf>
    <xf numFmtId="0" fontId="5" fillId="32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54" xfId="0" applyNumberFormat="1" applyFont="1" applyFill="1" applyBorder="1" applyAlignment="1">
      <alignment horizontal="center" vertical="center" wrapText="1"/>
    </xf>
    <xf numFmtId="49" fontId="0" fillId="0" borderId="110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2" fontId="2" fillId="0" borderId="68" xfId="0" applyNumberFormat="1" applyFont="1" applyFill="1" applyBorder="1" applyAlignment="1">
      <alignment horizontal="center" vertical="center" wrapText="1"/>
    </xf>
    <xf numFmtId="4" fontId="3" fillId="0" borderId="103" xfId="0" applyNumberFormat="1" applyFont="1" applyBorder="1" applyAlignment="1">
      <alignment horizontal="center" vertical="center" wrapText="1"/>
    </xf>
    <xf numFmtId="4" fontId="3" fillId="0" borderId="108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6" xfId="0" applyNumberFormat="1" applyFont="1" applyBorder="1" applyAlignment="1">
      <alignment horizontal="center" vertical="center" wrapText="1"/>
    </xf>
    <xf numFmtId="10" fontId="3" fillId="0" borderId="107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42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11" fillId="0" borderId="35" xfId="0" applyNumberFormat="1" applyFont="1" applyFill="1" applyBorder="1" applyAlignment="1">
      <alignment horizontal="center" vertical="center"/>
    </xf>
    <xf numFmtId="49" fontId="11" fillId="0" borderId="97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11" fillId="0" borderId="38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5" fillId="32" borderId="0" xfId="0" applyNumberFormat="1" applyFont="1" applyFill="1" applyAlignment="1">
      <alignment horizontal="left" vertical="center" wrapText="1"/>
    </xf>
    <xf numFmtId="0" fontId="5" fillId="32" borderId="0" xfId="0" applyFont="1" applyFill="1" applyBorder="1" applyAlignment="1">
      <alignment horizontal="center" vertical="center"/>
    </xf>
    <xf numFmtId="0" fontId="2" fillId="32" borderId="0" xfId="0" applyFont="1" applyFill="1" applyBorder="1" applyAlignment="1">
      <alignment horizontal="center" vertical="center"/>
    </xf>
    <xf numFmtId="0" fontId="2" fillId="32" borderId="1" xfId="0" applyFont="1" applyFill="1" applyBorder="1" applyAlignment="1">
      <alignment horizontal="center" vertical="center" wrapText="1"/>
    </xf>
    <xf numFmtId="0" fontId="2" fillId="32" borderId="5" xfId="0" applyFont="1" applyFill="1" applyBorder="1" applyAlignment="1">
      <alignment horizontal="center" vertical="center" wrapText="1"/>
    </xf>
    <xf numFmtId="49" fontId="0" fillId="32" borderId="53" xfId="0" applyNumberFormat="1" applyFont="1" applyFill="1" applyBorder="1" applyAlignment="1">
      <alignment horizontal="center" vertical="center" wrapText="1"/>
    </xf>
    <xf numFmtId="49" fontId="0" fillId="32" borderId="54" xfId="0" applyNumberFormat="1" applyFont="1" applyFill="1" applyBorder="1" applyAlignment="1">
      <alignment horizontal="center" vertical="center" wrapText="1"/>
    </xf>
    <xf numFmtId="49" fontId="0" fillId="32" borderId="110" xfId="0" applyNumberFormat="1" applyFont="1" applyFill="1" applyBorder="1" applyAlignment="1">
      <alignment horizontal="center" vertical="center" wrapText="1"/>
    </xf>
    <xf numFmtId="2" fontId="2" fillId="32" borderId="67" xfId="0" applyNumberFormat="1" applyFont="1" applyFill="1" applyBorder="1" applyAlignment="1">
      <alignment horizontal="center" vertical="center" wrapText="1"/>
    </xf>
    <xf numFmtId="2" fontId="2" fillId="32" borderId="68" xfId="0" applyNumberFormat="1" applyFont="1" applyFill="1" applyBorder="1" applyAlignment="1">
      <alignment horizontal="center" vertical="center" wrapText="1"/>
    </xf>
    <xf numFmtId="4" fontId="3" fillId="32" borderId="103" xfId="0" applyNumberFormat="1" applyFont="1" applyFill="1" applyBorder="1" applyAlignment="1">
      <alignment horizontal="center" vertical="center" wrapText="1"/>
    </xf>
    <xf numFmtId="4" fontId="3" fillId="32" borderId="108" xfId="0" applyNumberFormat="1" applyFont="1" applyFill="1" applyBorder="1" applyAlignment="1">
      <alignment horizontal="center" vertical="center" wrapText="1"/>
    </xf>
    <xf numFmtId="4" fontId="3" fillId="32" borderId="2" xfId="0" applyNumberFormat="1" applyFont="1" applyFill="1" applyBorder="1" applyAlignment="1">
      <alignment horizontal="center" vertical="center" wrapText="1"/>
    </xf>
    <xf numFmtId="4" fontId="3" fillId="32" borderId="7" xfId="0" applyNumberFormat="1" applyFont="1" applyFill="1" applyBorder="1" applyAlignment="1">
      <alignment horizontal="center" vertical="center" wrapText="1"/>
    </xf>
    <xf numFmtId="4" fontId="3" fillId="32" borderId="3" xfId="0" applyNumberFormat="1" applyFont="1" applyFill="1" applyBorder="1" applyAlignment="1">
      <alignment horizontal="center" vertical="center" wrapText="1"/>
    </xf>
    <xf numFmtId="4" fontId="3" fillId="32" borderId="9" xfId="0" applyNumberFormat="1" applyFont="1" applyFill="1" applyBorder="1" applyAlignment="1">
      <alignment horizontal="center" vertical="center" wrapText="1"/>
    </xf>
    <xf numFmtId="10" fontId="3" fillId="32" borderId="106" xfId="0" applyNumberFormat="1" applyFont="1" applyFill="1" applyBorder="1" applyAlignment="1">
      <alignment horizontal="center" vertical="center" wrapText="1"/>
    </xf>
    <xf numFmtId="10" fontId="3" fillId="32" borderId="107" xfId="0" applyNumberFormat="1" applyFont="1" applyFill="1" applyBorder="1" applyAlignment="1">
      <alignment horizontal="center" vertical="center" wrapText="1"/>
    </xf>
    <xf numFmtId="49" fontId="11" fillId="0" borderId="127" xfId="0" applyNumberFormat="1" applyFont="1" applyFill="1" applyBorder="1" applyAlignment="1">
      <alignment horizontal="center" vertical="center"/>
    </xf>
    <xf numFmtId="49" fontId="11" fillId="0" borderId="129" xfId="0" applyNumberFormat="1" applyFont="1" applyFill="1" applyBorder="1" applyAlignment="1">
      <alignment horizontal="center" vertical="center"/>
    </xf>
    <xf numFmtId="49" fontId="11" fillId="0" borderId="73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49" fontId="11" fillId="0" borderId="124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1" fillId="0" borderId="125" xfId="0" applyNumberFormat="1" applyFont="1" applyFill="1" applyBorder="1" applyAlignment="1">
      <alignment horizontal="center" vertical="center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7"/>
  <sheetViews>
    <sheetView tabSelected="1" zoomScale="115" zoomScaleNormal="115" workbookViewId="0">
      <pane ySplit="5" topLeftCell="A102" activePane="bottomLeft" state="frozen"/>
      <selection activeCell="P95" sqref="P95"/>
      <selection pane="bottomLeft" activeCell="S108" sqref="S108"/>
    </sheetView>
  </sheetViews>
  <sheetFormatPr defaultRowHeight="15" x14ac:dyDescent="0.25"/>
  <cols>
    <col min="1" max="1" width="5.57031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11" style="17" hidden="1" customWidth="1"/>
    <col min="6" max="6" width="71.140625" style="18" customWidth="1"/>
    <col min="7" max="7" width="19.42578125" style="340" hidden="1" customWidth="1"/>
    <col min="8" max="8" width="18.7109375" style="340" customWidth="1"/>
    <col min="9" max="9" width="18.28515625" style="340" customWidth="1"/>
    <col min="10" max="10" width="14.85546875" style="340" customWidth="1"/>
    <col min="11" max="16384" width="9.140625" style="341"/>
  </cols>
  <sheetData>
    <row r="1" spans="1:10" s="316" customFormat="1" ht="24" customHeight="1" x14ac:dyDescent="0.25">
      <c r="A1" s="708" t="s">
        <v>275</v>
      </c>
      <c r="B1" s="708"/>
      <c r="C1" s="708"/>
      <c r="D1" s="708"/>
      <c r="E1" s="708"/>
      <c r="F1" s="708"/>
      <c r="G1" s="708"/>
      <c r="H1" s="708"/>
      <c r="I1" s="708"/>
      <c r="J1" s="708"/>
    </row>
    <row r="2" spans="1:10" s="316" customFormat="1" ht="13.5" customHeight="1" x14ac:dyDescent="0.25">
      <c r="A2" s="709"/>
      <c r="B2" s="709"/>
      <c r="C2" s="709"/>
      <c r="D2" s="709"/>
      <c r="E2" s="709"/>
      <c r="F2" s="709"/>
      <c r="G2" s="709"/>
      <c r="H2" s="709"/>
      <c r="I2" s="709"/>
      <c r="J2" s="709"/>
    </row>
    <row r="3" spans="1:10" s="316" customFormat="1" ht="15" customHeight="1" thickBot="1" x14ac:dyDescent="0.3">
      <c r="A3" s="478"/>
      <c r="B3" s="478"/>
      <c r="C3" s="479"/>
      <c r="D3" s="478"/>
      <c r="E3" s="478"/>
      <c r="F3" s="478"/>
      <c r="G3" s="478"/>
      <c r="H3" s="478"/>
      <c r="I3" s="478"/>
      <c r="J3" s="480" t="s">
        <v>0</v>
      </c>
    </row>
    <row r="4" spans="1:10" s="316" customFormat="1" ht="27.75" customHeight="1" thickBot="1" x14ac:dyDescent="0.3">
      <c r="A4" s="710" t="s">
        <v>1</v>
      </c>
      <c r="B4" s="712" t="s">
        <v>2</v>
      </c>
      <c r="C4" s="713"/>
      <c r="D4" s="713"/>
      <c r="E4" s="714"/>
      <c r="F4" s="715" t="s">
        <v>276</v>
      </c>
      <c r="G4" s="717" t="s">
        <v>274</v>
      </c>
      <c r="H4" s="719" t="s">
        <v>273</v>
      </c>
      <c r="I4" s="721" t="s">
        <v>539</v>
      </c>
      <c r="J4" s="723" t="s">
        <v>272</v>
      </c>
    </row>
    <row r="5" spans="1:10" s="318" customFormat="1" ht="24.75" customHeight="1" thickBot="1" x14ac:dyDescent="0.3">
      <c r="A5" s="711"/>
      <c r="B5" s="481" t="s">
        <v>3</v>
      </c>
      <c r="C5" s="482" t="s">
        <v>4</v>
      </c>
      <c r="D5" s="482" t="s">
        <v>5</v>
      </c>
      <c r="E5" s="483" t="s">
        <v>6</v>
      </c>
      <c r="F5" s="716"/>
      <c r="G5" s="718"/>
      <c r="H5" s="720"/>
      <c r="I5" s="722"/>
      <c r="J5" s="724"/>
    </row>
    <row r="6" spans="1:10" s="328" customFormat="1" ht="36" customHeight="1" thickBot="1" x14ac:dyDescent="0.3">
      <c r="A6" s="484">
        <v>1</v>
      </c>
      <c r="B6" s="485"/>
      <c r="C6" s="486"/>
      <c r="D6" s="486"/>
      <c r="E6" s="487"/>
      <c r="F6" s="488" t="s">
        <v>224</v>
      </c>
      <c r="G6" s="489" t="e">
        <f>G7+G9+G12</f>
        <v>#REF!</v>
      </c>
      <c r="H6" s="490">
        <v>1623817978.1300001</v>
      </c>
      <c r="I6" s="491">
        <v>1605097379.6700001</v>
      </c>
      <c r="J6" s="492">
        <f>I6/H6</f>
        <v>0.98847124572326828</v>
      </c>
    </row>
    <row r="7" spans="1:10" s="320" customFormat="1" ht="30" customHeight="1" thickBot="1" x14ac:dyDescent="0.3">
      <c r="A7" s="493"/>
      <c r="B7" s="494"/>
      <c r="C7" s="495"/>
      <c r="D7" s="495"/>
      <c r="E7" s="496"/>
      <c r="F7" s="497" t="s">
        <v>10</v>
      </c>
      <c r="G7" s="498" t="e">
        <f>G8</f>
        <v>#REF!</v>
      </c>
      <c r="H7" s="499">
        <v>100000</v>
      </c>
      <c r="I7" s="500">
        <v>100000</v>
      </c>
      <c r="J7" s="501">
        <f t="shared" ref="J7:J41" si="0">I7/H7</f>
        <v>1</v>
      </c>
    </row>
    <row r="8" spans="1:10" s="321" customFormat="1" ht="30.75" customHeight="1" thickBot="1" x14ac:dyDescent="0.3">
      <c r="A8" s="502"/>
      <c r="B8" s="503"/>
      <c r="C8" s="504"/>
      <c r="D8" s="504"/>
      <c r="E8" s="505"/>
      <c r="F8" s="506" t="s">
        <v>163</v>
      </c>
      <c r="G8" s="507" t="e">
        <f>SUM(#REF!)</f>
        <v>#REF!</v>
      </c>
      <c r="H8" s="508">
        <v>100000</v>
      </c>
      <c r="I8" s="509">
        <v>100000</v>
      </c>
      <c r="J8" s="510">
        <f t="shared" si="0"/>
        <v>1</v>
      </c>
    </row>
    <row r="9" spans="1:10" s="322" customFormat="1" ht="30" customHeight="1" thickBot="1" x14ac:dyDescent="0.3">
      <c r="A9" s="511"/>
      <c r="B9" s="494"/>
      <c r="C9" s="495"/>
      <c r="D9" s="495"/>
      <c r="E9" s="496"/>
      <c r="F9" s="497" t="s">
        <v>156</v>
      </c>
      <c r="G9" s="498" t="e">
        <f>G10+G11</f>
        <v>#REF!</v>
      </c>
      <c r="H9" s="499">
        <v>1604182875.99</v>
      </c>
      <c r="I9" s="500">
        <v>1585462277.53</v>
      </c>
      <c r="J9" s="501">
        <f t="shared" si="0"/>
        <v>0.98833013446272644</v>
      </c>
    </row>
    <row r="10" spans="1:10" s="321" customFormat="1" ht="45" customHeight="1" x14ac:dyDescent="0.25">
      <c r="A10" s="502"/>
      <c r="B10" s="503"/>
      <c r="C10" s="504"/>
      <c r="D10" s="504"/>
      <c r="E10" s="505"/>
      <c r="F10" s="512" t="s">
        <v>228</v>
      </c>
      <c r="G10" s="513" t="e">
        <f>SUM(#REF!)</f>
        <v>#REF!</v>
      </c>
      <c r="H10" s="514">
        <v>761633482.04999995</v>
      </c>
      <c r="I10" s="515">
        <v>742912912.99000001</v>
      </c>
      <c r="J10" s="516">
        <f t="shared" si="0"/>
        <v>0.97542050146008286</v>
      </c>
    </row>
    <row r="11" spans="1:10" s="318" customFormat="1" ht="30" customHeight="1" thickBot="1" x14ac:dyDescent="0.3">
      <c r="A11" s="517"/>
      <c r="B11" s="518"/>
      <c r="C11" s="519"/>
      <c r="D11" s="519"/>
      <c r="E11" s="520"/>
      <c r="F11" s="506" t="s">
        <v>212</v>
      </c>
      <c r="G11" s="521" t="e">
        <f>SUM(#REF!)</f>
        <v>#REF!</v>
      </c>
      <c r="H11" s="522">
        <v>842549393.94000006</v>
      </c>
      <c r="I11" s="523">
        <v>842549364.53999996</v>
      </c>
      <c r="J11" s="524">
        <f t="shared" si="0"/>
        <v>0.99999996510590317</v>
      </c>
    </row>
    <row r="12" spans="1:10" s="322" customFormat="1" ht="35.25" customHeight="1" thickBot="1" x14ac:dyDescent="0.3">
      <c r="A12" s="511"/>
      <c r="B12" s="494"/>
      <c r="C12" s="495"/>
      <c r="D12" s="495"/>
      <c r="E12" s="496"/>
      <c r="F12" s="497" t="s">
        <v>211</v>
      </c>
      <c r="G12" s="498" t="e">
        <f>G13</f>
        <v>#REF!</v>
      </c>
      <c r="H12" s="499">
        <v>19535102.140000001</v>
      </c>
      <c r="I12" s="500">
        <v>19535102.140000001</v>
      </c>
      <c r="J12" s="501">
        <f t="shared" si="0"/>
        <v>1</v>
      </c>
    </row>
    <row r="13" spans="1:10" s="321" customFormat="1" ht="162.75" customHeight="1" thickBot="1" x14ac:dyDescent="0.3">
      <c r="A13" s="502"/>
      <c r="B13" s="525"/>
      <c r="C13" s="526"/>
      <c r="D13" s="526"/>
      <c r="E13" s="527"/>
      <c r="F13" s="506" t="s">
        <v>213</v>
      </c>
      <c r="G13" s="528" t="e">
        <f>SUM(#REF!)</f>
        <v>#REF!</v>
      </c>
      <c r="H13" s="508">
        <v>19535102.140000001</v>
      </c>
      <c r="I13" s="509">
        <v>19535102.140000001</v>
      </c>
      <c r="J13" s="510">
        <f t="shared" si="0"/>
        <v>1</v>
      </c>
    </row>
    <row r="14" spans="1:10" s="328" customFormat="1" ht="36" customHeight="1" thickBot="1" x14ac:dyDescent="0.3">
      <c r="A14" s="529">
        <v>2</v>
      </c>
      <c r="B14" s="530"/>
      <c r="C14" s="531"/>
      <c r="D14" s="531"/>
      <c r="E14" s="532"/>
      <c r="F14" s="533" t="s">
        <v>225</v>
      </c>
      <c r="G14" s="489" t="e">
        <f>G15+G18+G21+G23+G26+#REF!</f>
        <v>#REF!</v>
      </c>
      <c r="H14" s="490">
        <v>3394475542.6799994</v>
      </c>
      <c r="I14" s="491">
        <v>3241982645.8800001</v>
      </c>
      <c r="J14" s="492">
        <f t="shared" si="0"/>
        <v>0.95507615392049539</v>
      </c>
    </row>
    <row r="15" spans="1:10" s="324" customFormat="1" ht="78.75" customHeight="1" x14ac:dyDescent="0.25">
      <c r="A15" s="493"/>
      <c r="B15" s="534"/>
      <c r="C15" s="535"/>
      <c r="D15" s="535"/>
      <c r="E15" s="536"/>
      <c r="F15" s="537" t="s">
        <v>244</v>
      </c>
      <c r="G15" s="538" t="e">
        <f>G16+G17</f>
        <v>#REF!</v>
      </c>
      <c r="H15" s="539">
        <v>649021690.53999996</v>
      </c>
      <c r="I15" s="540">
        <v>631907268.09000003</v>
      </c>
      <c r="J15" s="541">
        <f t="shared" si="0"/>
        <v>0.97363043069367938</v>
      </c>
    </row>
    <row r="16" spans="1:10" s="325" customFormat="1" ht="51.75" customHeight="1" x14ac:dyDescent="0.25">
      <c r="A16" s="542"/>
      <c r="B16" s="543"/>
      <c r="C16" s="544"/>
      <c r="D16" s="544"/>
      <c r="E16" s="545"/>
      <c r="F16" s="506" t="s">
        <v>17</v>
      </c>
      <c r="G16" s="546" t="e">
        <f>SUM(#REF!)</f>
        <v>#REF!</v>
      </c>
      <c r="H16" s="547">
        <v>643921690.53999996</v>
      </c>
      <c r="I16" s="548">
        <v>627349999.11000001</v>
      </c>
      <c r="J16" s="549">
        <f t="shared" si="0"/>
        <v>0.97426443048361555</v>
      </c>
    </row>
    <row r="17" spans="1:10" s="325" customFormat="1" ht="15" customHeight="1" x14ac:dyDescent="0.25">
      <c r="A17" s="542"/>
      <c r="B17" s="543"/>
      <c r="C17" s="544"/>
      <c r="D17" s="544"/>
      <c r="E17" s="545"/>
      <c r="F17" s="506" t="s">
        <v>19</v>
      </c>
      <c r="G17" s="550" t="e">
        <f>SUM(#REF!)</f>
        <v>#REF!</v>
      </c>
      <c r="H17" s="551">
        <v>5100000</v>
      </c>
      <c r="I17" s="552">
        <v>4557268.9800000004</v>
      </c>
      <c r="J17" s="553">
        <f t="shared" si="0"/>
        <v>0.8935821529411766</v>
      </c>
    </row>
    <row r="18" spans="1:10" s="324" customFormat="1" ht="18.75" customHeight="1" x14ac:dyDescent="0.25">
      <c r="A18" s="493"/>
      <c r="B18" s="554"/>
      <c r="C18" s="555"/>
      <c r="D18" s="555"/>
      <c r="E18" s="556"/>
      <c r="F18" s="557" t="s">
        <v>164</v>
      </c>
      <c r="G18" s="558" t="e">
        <f>G19</f>
        <v>#REF!</v>
      </c>
      <c r="H18" s="559">
        <v>90425041.170000002</v>
      </c>
      <c r="I18" s="560">
        <v>89755278.550000012</v>
      </c>
      <c r="J18" s="561">
        <f t="shared" si="0"/>
        <v>0.9925931731815214</v>
      </c>
    </row>
    <row r="19" spans="1:10" s="325" customFormat="1" ht="30" customHeight="1" x14ac:dyDescent="0.25">
      <c r="A19" s="542"/>
      <c r="B19" s="543"/>
      <c r="C19" s="544"/>
      <c r="D19" s="544"/>
      <c r="E19" s="545"/>
      <c r="F19" s="506" t="s">
        <v>20</v>
      </c>
      <c r="G19" s="550" t="e">
        <f>#REF!</f>
        <v>#REF!</v>
      </c>
      <c r="H19" s="551">
        <v>5344896.88</v>
      </c>
      <c r="I19" s="552">
        <v>5060119.6500000004</v>
      </c>
      <c r="J19" s="553">
        <f t="shared" si="0"/>
        <v>0.94671978966224701</v>
      </c>
    </row>
    <row r="20" spans="1:10" s="318" customFormat="1" ht="34.5" customHeight="1" x14ac:dyDescent="0.25">
      <c r="A20" s="517"/>
      <c r="B20" s="543"/>
      <c r="C20" s="544"/>
      <c r="D20" s="544"/>
      <c r="E20" s="545"/>
      <c r="F20" s="506" t="s">
        <v>431</v>
      </c>
      <c r="G20" s="550"/>
      <c r="H20" s="551">
        <v>85080144.290000007</v>
      </c>
      <c r="I20" s="552">
        <v>84695158.900000006</v>
      </c>
      <c r="J20" s="553">
        <f t="shared" si="0"/>
        <v>0.99547502659741904</v>
      </c>
    </row>
    <row r="21" spans="1:10" s="318" customFormat="1" ht="30" customHeight="1" x14ac:dyDescent="0.25">
      <c r="A21" s="517"/>
      <c r="B21" s="554"/>
      <c r="C21" s="555"/>
      <c r="D21" s="555"/>
      <c r="E21" s="556"/>
      <c r="F21" s="557" t="s">
        <v>212</v>
      </c>
      <c r="G21" s="558" t="e">
        <f>#REF!</f>
        <v>#REF!</v>
      </c>
      <c r="H21" s="559">
        <v>915834444.45000005</v>
      </c>
      <c r="I21" s="560">
        <v>915834444.44000006</v>
      </c>
      <c r="J21" s="561">
        <f t="shared" si="0"/>
        <v>0.99999999998908096</v>
      </c>
    </row>
    <row r="22" spans="1:10" s="318" customFormat="1" ht="106.5" customHeight="1" x14ac:dyDescent="0.25">
      <c r="A22" s="517"/>
      <c r="B22" s="562"/>
      <c r="C22" s="563"/>
      <c r="D22" s="563"/>
      <c r="E22" s="564"/>
      <c r="F22" s="506" t="s">
        <v>512</v>
      </c>
      <c r="G22" s="565"/>
      <c r="H22" s="566">
        <v>915834444.45000005</v>
      </c>
      <c r="I22" s="567">
        <v>915834444.44000006</v>
      </c>
      <c r="J22" s="568">
        <f t="shared" si="0"/>
        <v>0.99999999998908096</v>
      </c>
    </row>
    <row r="23" spans="1:10" s="324" customFormat="1" ht="18.75" customHeight="1" x14ac:dyDescent="0.25">
      <c r="A23" s="493"/>
      <c r="B23" s="554"/>
      <c r="C23" s="555"/>
      <c r="D23" s="555"/>
      <c r="E23" s="556"/>
      <c r="F23" s="557" t="s">
        <v>22</v>
      </c>
      <c r="G23" s="558" t="e">
        <f>G24</f>
        <v>#REF!</v>
      </c>
      <c r="H23" s="559">
        <v>551814642.74000001</v>
      </c>
      <c r="I23" s="560">
        <v>485591033.73000002</v>
      </c>
      <c r="J23" s="561">
        <f t="shared" si="0"/>
        <v>0.87998939520493524</v>
      </c>
    </row>
    <row r="24" spans="1:10" s="325" customFormat="1" ht="43.5" customHeight="1" x14ac:dyDescent="0.25">
      <c r="A24" s="542"/>
      <c r="B24" s="543"/>
      <c r="C24" s="544"/>
      <c r="D24" s="544"/>
      <c r="E24" s="545"/>
      <c r="F24" s="506" t="s">
        <v>214</v>
      </c>
      <c r="G24" s="550" t="e">
        <f>#REF!</f>
        <v>#REF!</v>
      </c>
      <c r="H24" s="551">
        <v>397224951.97000003</v>
      </c>
      <c r="I24" s="552">
        <v>331924010.10000002</v>
      </c>
      <c r="J24" s="553">
        <f t="shared" si="0"/>
        <v>0.83560715018997145</v>
      </c>
    </row>
    <row r="25" spans="1:10" s="325" customFormat="1" ht="111" customHeight="1" x14ac:dyDescent="0.25">
      <c r="A25" s="542"/>
      <c r="B25" s="543"/>
      <c r="C25" s="544"/>
      <c r="D25" s="544"/>
      <c r="E25" s="545"/>
      <c r="F25" s="506" t="s">
        <v>524</v>
      </c>
      <c r="G25" s="550"/>
      <c r="H25" s="551">
        <v>154589690.77000001</v>
      </c>
      <c r="I25" s="552">
        <v>153667023.63</v>
      </c>
      <c r="J25" s="553">
        <f t="shared" si="0"/>
        <v>0.99403150924615813</v>
      </c>
    </row>
    <row r="26" spans="1:10" s="324" customFormat="1" ht="42" customHeight="1" x14ac:dyDescent="0.25">
      <c r="A26" s="493"/>
      <c r="B26" s="569"/>
      <c r="C26" s="570"/>
      <c r="D26" s="570"/>
      <c r="E26" s="571"/>
      <c r="F26" s="557" t="s">
        <v>23</v>
      </c>
      <c r="G26" s="558" t="e">
        <f>G27+G28</f>
        <v>#REF!</v>
      </c>
      <c r="H26" s="559">
        <v>1187379723.78</v>
      </c>
      <c r="I26" s="560">
        <v>1118894621.0700002</v>
      </c>
      <c r="J26" s="561">
        <f t="shared" si="0"/>
        <v>0.94232249267995005</v>
      </c>
    </row>
    <row r="27" spans="1:10" s="325" customFormat="1" ht="67.5" customHeight="1" x14ac:dyDescent="0.25">
      <c r="A27" s="542"/>
      <c r="B27" s="543"/>
      <c r="C27" s="544"/>
      <c r="D27" s="544"/>
      <c r="E27" s="545"/>
      <c r="F27" s="506" t="s">
        <v>260</v>
      </c>
      <c r="G27" s="550" t="e">
        <f>#REF!</f>
        <v>#REF!</v>
      </c>
      <c r="H27" s="551">
        <v>1160733173</v>
      </c>
      <c r="I27" s="552">
        <v>1106273050.4200001</v>
      </c>
      <c r="J27" s="553">
        <f t="shared" si="0"/>
        <v>0.95308127324452718</v>
      </c>
    </row>
    <row r="28" spans="1:10" s="318" customFormat="1" ht="47.25" customHeight="1" thickBot="1" x14ac:dyDescent="0.3">
      <c r="A28" s="517"/>
      <c r="B28" s="543"/>
      <c r="C28" s="544"/>
      <c r="D28" s="544"/>
      <c r="E28" s="545"/>
      <c r="F28" s="506" t="s">
        <v>429</v>
      </c>
      <c r="G28" s="550" t="e">
        <f>#REF!</f>
        <v>#REF!</v>
      </c>
      <c r="H28" s="551">
        <v>26646550.780000001</v>
      </c>
      <c r="I28" s="552">
        <v>12621570.65</v>
      </c>
      <c r="J28" s="553">
        <f t="shared" si="0"/>
        <v>0.47366620746552024</v>
      </c>
    </row>
    <row r="29" spans="1:10" s="319" customFormat="1" ht="52.5" customHeight="1" thickBot="1" x14ac:dyDescent="0.3">
      <c r="A29" s="484">
        <v>3</v>
      </c>
      <c r="B29" s="485"/>
      <c r="C29" s="486"/>
      <c r="D29" s="486"/>
      <c r="E29" s="487"/>
      <c r="F29" s="488" t="s">
        <v>226</v>
      </c>
      <c r="G29" s="489" t="e">
        <f>G30+G32+G39+G44+G46+G52+G54+G56+G58</f>
        <v>#REF!</v>
      </c>
      <c r="H29" s="490">
        <v>699152301.17000008</v>
      </c>
      <c r="I29" s="491">
        <v>664260942.31999993</v>
      </c>
      <c r="J29" s="492">
        <f t="shared" si="0"/>
        <v>0.95009476648848756</v>
      </c>
    </row>
    <row r="30" spans="1:10" s="324" customFormat="1" ht="45" customHeight="1" x14ac:dyDescent="0.25">
      <c r="A30" s="493"/>
      <c r="B30" s="572"/>
      <c r="C30" s="573"/>
      <c r="D30" s="573"/>
      <c r="E30" s="574"/>
      <c r="F30" s="575" t="s">
        <v>165</v>
      </c>
      <c r="G30" s="576" t="e">
        <f t="shared" ref="G30" si="1">G31</f>
        <v>#REF!</v>
      </c>
      <c r="H30" s="577">
        <v>3427496.28</v>
      </c>
      <c r="I30" s="540">
        <v>3424050.51</v>
      </c>
      <c r="J30" s="541">
        <f t="shared" si="0"/>
        <v>0.99899466849311946</v>
      </c>
    </row>
    <row r="31" spans="1:10" s="325" customFormat="1" ht="57" customHeight="1" x14ac:dyDescent="0.25">
      <c r="A31" s="542"/>
      <c r="B31" s="578"/>
      <c r="C31" s="579"/>
      <c r="D31" s="579"/>
      <c r="E31" s="580"/>
      <c r="F31" s="506" t="s">
        <v>27</v>
      </c>
      <c r="G31" s="550" t="e">
        <f>#REF!</f>
        <v>#REF!</v>
      </c>
      <c r="H31" s="551">
        <v>3427496.28</v>
      </c>
      <c r="I31" s="552">
        <v>3424050.51</v>
      </c>
      <c r="J31" s="553">
        <f t="shared" si="0"/>
        <v>0.99899466849311946</v>
      </c>
    </row>
    <row r="32" spans="1:10" s="324" customFormat="1" ht="96.75" customHeight="1" x14ac:dyDescent="0.25">
      <c r="A32" s="493"/>
      <c r="B32" s="581"/>
      <c r="C32" s="582"/>
      <c r="D32" s="582"/>
      <c r="E32" s="583"/>
      <c r="F32" s="557" t="s">
        <v>166</v>
      </c>
      <c r="G32" s="558" t="e">
        <f>G33+G34+G35</f>
        <v>#REF!</v>
      </c>
      <c r="H32" s="559">
        <v>58347128.539999999</v>
      </c>
      <c r="I32" s="560">
        <v>57590444.850000001</v>
      </c>
      <c r="J32" s="561">
        <f t="shared" si="0"/>
        <v>0.98703134654722124</v>
      </c>
    </row>
    <row r="33" spans="1:10" s="325" customFormat="1" ht="65.25" customHeight="1" x14ac:dyDescent="0.25">
      <c r="A33" s="542"/>
      <c r="B33" s="578"/>
      <c r="C33" s="579"/>
      <c r="D33" s="579"/>
      <c r="E33" s="580"/>
      <c r="F33" s="506" t="s">
        <v>271</v>
      </c>
      <c r="G33" s="550" t="e">
        <f>#REF!</f>
        <v>#REF!</v>
      </c>
      <c r="H33" s="551">
        <v>52585491.82</v>
      </c>
      <c r="I33" s="552">
        <v>51951146.450000003</v>
      </c>
      <c r="J33" s="553">
        <f t="shared" si="0"/>
        <v>0.98793687482906201</v>
      </c>
    </row>
    <row r="34" spans="1:10" s="325" customFormat="1" ht="60" customHeight="1" x14ac:dyDescent="0.25">
      <c r="A34" s="542"/>
      <c r="B34" s="578"/>
      <c r="C34" s="579"/>
      <c r="D34" s="579"/>
      <c r="E34" s="580"/>
      <c r="F34" s="506" t="s">
        <v>157</v>
      </c>
      <c r="G34" s="550" t="e">
        <f>#REF!</f>
        <v>#REF!</v>
      </c>
      <c r="H34" s="551">
        <v>5501971.3600000003</v>
      </c>
      <c r="I34" s="552">
        <v>5379633.04</v>
      </c>
      <c r="J34" s="553">
        <f t="shared" si="0"/>
        <v>0.97776463889117726</v>
      </c>
    </row>
    <row r="35" spans="1:10" s="325" customFormat="1" ht="45" customHeight="1" x14ac:dyDescent="0.25">
      <c r="A35" s="542"/>
      <c r="B35" s="578"/>
      <c r="C35" s="579"/>
      <c r="D35" s="579"/>
      <c r="E35" s="580"/>
      <c r="F35" s="506" t="s">
        <v>158</v>
      </c>
      <c r="G35" s="550" t="e">
        <f>#REF!</f>
        <v>#REF!</v>
      </c>
      <c r="H35" s="551">
        <v>190165.36</v>
      </c>
      <c r="I35" s="552">
        <v>190165.36</v>
      </c>
      <c r="J35" s="553">
        <f t="shared" si="0"/>
        <v>1</v>
      </c>
    </row>
    <row r="36" spans="1:10" s="325" customFormat="1" ht="63.75" customHeight="1" x14ac:dyDescent="0.25">
      <c r="A36" s="542"/>
      <c r="B36" s="578"/>
      <c r="C36" s="579"/>
      <c r="D36" s="579"/>
      <c r="E36" s="580"/>
      <c r="F36" s="506" t="s">
        <v>526</v>
      </c>
      <c r="G36" s="550" t="e">
        <f>#REF!</f>
        <v>#REF!</v>
      </c>
      <c r="H36" s="551">
        <v>69500</v>
      </c>
      <c r="I36" s="552">
        <v>69500</v>
      </c>
      <c r="J36" s="553">
        <f t="shared" si="0"/>
        <v>1</v>
      </c>
    </row>
    <row r="37" spans="1:10" s="318" customFormat="1" ht="111.75" customHeight="1" x14ac:dyDescent="0.25">
      <c r="A37" s="517"/>
      <c r="B37" s="581"/>
      <c r="C37" s="582"/>
      <c r="D37" s="582"/>
      <c r="E37" s="583"/>
      <c r="F37" s="557" t="s">
        <v>433</v>
      </c>
      <c r="G37" s="558"/>
      <c r="H37" s="559">
        <v>2850000</v>
      </c>
      <c r="I37" s="560">
        <v>2850000</v>
      </c>
      <c r="J37" s="561">
        <f t="shared" si="0"/>
        <v>1</v>
      </c>
    </row>
    <row r="38" spans="1:10" s="318" customFormat="1" ht="43.5" customHeight="1" x14ac:dyDescent="0.25">
      <c r="A38" s="517"/>
      <c r="B38" s="578"/>
      <c r="C38" s="579"/>
      <c r="D38" s="579"/>
      <c r="E38" s="580"/>
      <c r="F38" s="506" t="s">
        <v>426</v>
      </c>
      <c r="G38" s="550"/>
      <c r="H38" s="551">
        <v>2850000</v>
      </c>
      <c r="I38" s="552">
        <v>2850000</v>
      </c>
      <c r="J38" s="553">
        <f t="shared" si="0"/>
        <v>1</v>
      </c>
    </row>
    <row r="39" spans="1:10" s="324" customFormat="1" ht="86.25" customHeight="1" x14ac:dyDescent="0.25">
      <c r="A39" s="493"/>
      <c r="B39" s="581"/>
      <c r="C39" s="582"/>
      <c r="D39" s="582"/>
      <c r="E39" s="583"/>
      <c r="F39" s="557" t="s">
        <v>167</v>
      </c>
      <c r="G39" s="558" t="e">
        <f>G40+G41+G42+G43</f>
        <v>#REF!</v>
      </c>
      <c r="H39" s="559">
        <v>85032329.859999999</v>
      </c>
      <c r="I39" s="560">
        <v>85032329.859999999</v>
      </c>
      <c r="J39" s="561">
        <f t="shared" si="0"/>
        <v>1</v>
      </c>
    </row>
    <row r="40" spans="1:10" s="325" customFormat="1" ht="32.25" customHeight="1" x14ac:dyDescent="0.25">
      <c r="A40" s="542"/>
      <c r="B40" s="578"/>
      <c r="C40" s="579"/>
      <c r="D40" s="579"/>
      <c r="E40" s="580"/>
      <c r="F40" s="506" t="s">
        <v>28</v>
      </c>
      <c r="G40" s="550" t="e">
        <f>#REF!</f>
        <v>#REF!</v>
      </c>
      <c r="H40" s="551">
        <v>71532629.540000007</v>
      </c>
      <c r="I40" s="552">
        <v>71532629.540000007</v>
      </c>
      <c r="J40" s="553">
        <f t="shared" si="0"/>
        <v>1</v>
      </c>
    </row>
    <row r="41" spans="1:10" s="325" customFormat="1" ht="75" customHeight="1" x14ac:dyDescent="0.25">
      <c r="A41" s="542"/>
      <c r="B41" s="578"/>
      <c r="C41" s="579"/>
      <c r="D41" s="579"/>
      <c r="E41" s="580"/>
      <c r="F41" s="506" t="s">
        <v>216</v>
      </c>
      <c r="G41" s="550" t="e">
        <f>#REF!</f>
        <v>#REF!</v>
      </c>
      <c r="H41" s="551">
        <v>12469000</v>
      </c>
      <c r="I41" s="552">
        <v>12469000</v>
      </c>
      <c r="J41" s="553">
        <f t="shared" si="0"/>
        <v>1</v>
      </c>
    </row>
    <row r="42" spans="1:10" s="325" customFormat="1" ht="73.5" customHeight="1" x14ac:dyDescent="0.25">
      <c r="A42" s="542"/>
      <c r="B42" s="578"/>
      <c r="C42" s="579"/>
      <c r="D42" s="579"/>
      <c r="E42" s="580"/>
      <c r="F42" s="506" t="s">
        <v>217</v>
      </c>
      <c r="G42" s="550" t="e">
        <f>#REF!</f>
        <v>#REF!</v>
      </c>
      <c r="H42" s="551">
        <v>378700.32</v>
      </c>
      <c r="I42" s="552">
        <v>378700.32</v>
      </c>
      <c r="J42" s="553">
        <f t="shared" ref="J42:J67" si="2">I42/H42</f>
        <v>1</v>
      </c>
    </row>
    <row r="43" spans="1:10" s="325" customFormat="1" ht="59.25" customHeight="1" x14ac:dyDescent="0.25">
      <c r="A43" s="542"/>
      <c r="B43" s="578"/>
      <c r="C43" s="579"/>
      <c r="D43" s="579"/>
      <c r="E43" s="580"/>
      <c r="F43" s="506" t="s">
        <v>30</v>
      </c>
      <c r="G43" s="550" t="e">
        <f>#REF!</f>
        <v>#REF!</v>
      </c>
      <c r="H43" s="551">
        <v>652000</v>
      </c>
      <c r="I43" s="552">
        <v>652000</v>
      </c>
      <c r="J43" s="553">
        <f t="shared" si="2"/>
        <v>1</v>
      </c>
    </row>
    <row r="44" spans="1:10" s="324" customFormat="1" ht="44.25" customHeight="1" x14ac:dyDescent="0.25">
      <c r="A44" s="493"/>
      <c r="B44" s="581"/>
      <c r="C44" s="582"/>
      <c r="D44" s="582"/>
      <c r="E44" s="583"/>
      <c r="F44" s="557" t="s">
        <v>168</v>
      </c>
      <c r="G44" s="558" t="e">
        <f>G45</f>
        <v>#REF!</v>
      </c>
      <c r="H44" s="559">
        <v>114322979</v>
      </c>
      <c r="I44" s="560">
        <v>104733311</v>
      </c>
      <c r="J44" s="561">
        <f t="shared" si="2"/>
        <v>0.91611775616868762</v>
      </c>
    </row>
    <row r="45" spans="1:10" s="325" customFormat="1" ht="66.75" customHeight="1" x14ac:dyDescent="0.25">
      <c r="A45" s="542"/>
      <c r="B45" s="578"/>
      <c r="C45" s="579"/>
      <c r="D45" s="579"/>
      <c r="E45" s="580"/>
      <c r="F45" s="506" t="s">
        <v>31</v>
      </c>
      <c r="G45" s="550" t="e">
        <f>SUM(#REF!)</f>
        <v>#REF!</v>
      </c>
      <c r="H45" s="551">
        <v>114322979</v>
      </c>
      <c r="I45" s="552">
        <v>104733311</v>
      </c>
      <c r="J45" s="553">
        <f t="shared" si="2"/>
        <v>0.91611775616868762</v>
      </c>
    </row>
    <row r="46" spans="1:10" s="324" customFormat="1" ht="51.75" customHeight="1" x14ac:dyDescent="0.25">
      <c r="A46" s="493"/>
      <c r="B46" s="581"/>
      <c r="C46" s="582"/>
      <c r="D46" s="582"/>
      <c r="E46" s="583"/>
      <c r="F46" s="557" t="s">
        <v>169</v>
      </c>
      <c r="G46" s="558" t="e">
        <f>G47+G48+G49+G50</f>
        <v>#REF!</v>
      </c>
      <c r="H46" s="559">
        <v>40633690</v>
      </c>
      <c r="I46" s="559">
        <v>19857681.359999999</v>
      </c>
      <c r="J46" s="561">
        <f t="shared" si="2"/>
        <v>0.48869992757241587</v>
      </c>
    </row>
    <row r="47" spans="1:10" s="325" customFormat="1" ht="105" customHeight="1" x14ac:dyDescent="0.25">
      <c r="A47" s="542"/>
      <c r="B47" s="578"/>
      <c r="C47" s="579"/>
      <c r="D47" s="579"/>
      <c r="E47" s="580"/>
      <c r="F47" s="506" t="s">
        <v>32</v>
      </c>
      <c r="G47" s="550" t="e">
        <f>SUM(#REF!)</f>
        <v>#REF!</v>
      </c>
      <c r="H47" s="551">
        <v>12356566</v>
      </c>
      <c r="I47" s="552">
        <v>12356566</v>
      </c>
      <c r="J47" s="553">
        <f t="shared" si="2"/>
        <v>1</v>
      </c>
    </row>
    <row r="48" spans="1:10" s="318" customFormat="1" ht="58.5" customHeight="1" x14ac:dyDescent="0.25">
      <c r="A48" s="517"/>
      <c r="B48" s="578"/>
      <c r="C48" s="579"/>
      <c r="D48" s="579"/>
      <c r="E48" s="580"/>
      <c r="F48" s="506" t="s">
        <v>218</v>
      </c>
      <c r="G48" s="550" t="e">
        <f>#REF!</f>
        <v>#REF!</v>
      </c>
      <c r="H48" s="551">
        <v>112331</v>
      </c>
      <c r="I48" s="552">
        <v>109927.79</v>
      </c>
      <c r="J48" s="553">
        <f t="shared" si="2"/>
        <v>0.97860599478327437</v>
      </c>
    </row>
    <row r="49" spans="1:10" s="325" customFormat="1" ht="45" customHeight="1" x14ac:dyDescent="0.25">
      <c r="A49" s="542"/>
      <c r="B49" s="578"/>
      <c r="C49" s="579"/>
      <c r="D49" s="579"/>
      <c r="E49" s="580"/>
      <c r="F49" s="506" t="s">
        <v>33</v>
      </c>
      <c r="G49" s="550" t="e">
        <f>SUM(#REF!)</f>
        <v>#REF!</v>
      </c>
      <c r="H49" s="551">
        <v>1123306</v>
      </c>
      <c r="I49" s="552">
        <v>1123306</v>
      </c>
      <c r="J49" s="553">
        <f t="shared" si="2"/>
        <v>1</v>
      </c>
    </row>
    <row r="50" spans="1:10" s="325" customFormat="1" ht="45" customHeight="1" x14ac:dyDescent="0.25">
      <c r="A50" s="542"/>
      <c r="B50" s="578"/>
      <c r="C50" s="579"/>
      <c r="D50" s="579"/>
      <c r="E50" s="580"/>
      <c r="F50" s="506" t="s">
        <v>34</v>
      </c>
      <c r="G50" s="550" t="e">
        <f>#REF!</f>
        <v>#REF!</v>
      </c>
      <c r="H50" s="551">
        <v>41487</v>
      </c>
      <c r="I50" s="552">
        <v>29914.5</v>
      </c>
      <c r="J50" s="553">
        <f t="shared" si="2"/>
        <v>0.72105719864053797</v>
      </c>
    </row>
    <row r="51" spans="1:10" s="325" customFormat="1" ht="112.5" customHeight="1" x14ac:dyDescent="0.25">
      <c r="A51" s="542"/>
      <c r="B51" s="578"/>
      <c r="C51" s="579"/>
      <c r="D51" s="579"/>
      <c r="E51" s="580"/>
      <c r="F51" s="506" t="s">
        <v>521</v>
      </c>
      <c r="G51" s="550"/>
      <c r="H51" s="551">
        <v>27000000</v>
      </c>
      <c r="I51" s="552">
        <v>6237967.0700000003</v>
      </c>
      <c r="J51" s="553">
        <f t="shared" si="2"/>
        <v>0.23103581740740742</v>
      </c>
    </row>
    <row r="52" spans="1:10" s="324" customFormat="1" ht="18.75" customHeight="1" x14ac:dyDescent="0.25">
      <c r="A52" s="493"/>
      <c r="B52" s="581"/>
      <c r="C52" s="582"/>
      <c r="D52" s="582"/>
      <c r="E52" s="583"/>
      <c r="F52" s="557" t="s">
        <v>219</v>
      </c>
      <c r="G52" s="558" t="e">
        <f>G53</f>
        <v>#REF!</v>
      </c>
      <c r="H52" s="559">
        <v>20535481.48</v>
      </c>
      <c r="I52" s="560">
        <v>17601476.989999998</v>
      </c>
      <c r="J52" s="561">
        <f t="shared" si="2"/>
        <v>0.85712511815914816</v>
      </c>
    </row>
    <row r="53" spans="1:10" s="325" customFormat="1" ht="19.5" customHeight="1" thickBot="1" x14ac:dyDescent="0.3">
      <c r="A53" s="542"/>
      <c r="B53" s="578"/>
      <c r="C53" s="579"/>
      <c r="D53" s="579"/>
      <c r="E53" s="580"/>
      <c r="F53" s="506" t="s">
        <v>219</v>
      </c>
      <c r="G53" s="550" t="e">
        <f>#REF!</f>
        <v>#REF!</v>
      </c>
      <c r="H53" s="551">
        <v>20535481.48</v>
      </c>
      <c r="I53" s="552">
        <v>17601476.989999998</v>
      </c>
      <c r="J53" s="553">
        <f t="shared" si="2"/>
        <v>0.85712511815914816</v>
      </c>
    </row>
    <row r="54" spans="1:10" s="318" customFormat="1" ht="37.5" customHeight="1" thickBot="1" x14ac:dyDescent="0.3">
      <c r="A54" s="517"/>
      <c r="B54" s="494"/>
      <c r="C54" s="495"/>
      <c r="D54" s="495"/>
      <c r="E54" s="496"/>
      <c r="F54" s="497" t="s">
        <v>215</v>
      </c>
      <c r="G54" s="498" t="e">
        <f>G55</f>
        <v>#REF!</v>
      </c>
      <c r="H54" s="499">
        <v>336199032.62000006</v>
      </c>
      <c r="I54" s="500">
        <v>335374995.96000004</v>
      </c>
      <c r="J54" s="501">
        <f t="shared" si="2"/>
        <v>0.99754896183496333</v>
      </c>
    </row>
    <row r="55" spans="1:10" s="318" customFormat="1" ht="45.75" customHeight="1" thickBot="1" x14ac:dyDescent="0.3">
      <c r="A55" s="517"/>
      <c r="B55" s="584"/>
      <c r="C55" s="585"/>
      <c r="D55" s="585"/>
      <c r="E55" s="586"/>
      <c r="F55" s="587" t="s">
        <v>220</v>
      </c>
      <c r="G55" s="588" t="e">
        <f>SUM(#REF!)</f>
        <v>#REF!</v>
      </c>
      <c r="H55" s="589">
        <v>336199032.62000006</v>
      </c>
      <c r="I55" s="590">
        <v>335374995.96000004</v>
      </c>
      <c r="J55" s="591">
        <f t="shared" si="2"/>
        <v>0.99754896183496333</v>
      </c>
    </row>
    <row r="56" spans="1:10" s="318" customFormat="1" ht="45.75" customHeight="1" thickBot="1" x14ac:dyDescent="0.3">
      <c r="A56" s="517"/>
      <c r="B56" s="494"/>
      <c r="C56" s="495"/>
      <c r="D56" s="495"/>
      <c r="E56" s="496"/>
      <c r="F56" s="497" t="s">
        <v>26</v>
      </c>
      <c r="G56" s="498" t="e">
        <f>G57</f>
        <v>#REF!</v>
      </c>
      <c r="H56" s="499">
        <v>36179836.979999997</v>
      </c>
      <c r="I56" s="500">
        <v>36179836.979999997</v>
      </c>
      <c r="J56" s="501">
        <f t="shared" si="2"/>
        <v>1</v>
      </c>
    </row>
    <row r="57" spans="1:10" s="318" customFormat="1" ht="66.75" customHeight="1" thickBot="1" x14ac:dyDescent="0.3">
      <c r="A57" s="517"/>
      <c r="B57" s="584"/>
      <c r="C57" s="585"/>
      <c r="D57" s="585"/>
      <c r="E57" s="586"/>
      <c r="F57" s="587" t="s">
        <v>221</v>
      </c>
      <c r="G57" s="588" t="e">
        <f>SUM(#REF!)</f>
        <v>#REF!</v>
      </c>
      <c r="H57" s="589">
        <v>36179836.979999997</v>
      </c>
      <c r="I57" s="590">
        <v>36179836.979999997</v>
      </c>
      <c r="J57" s="591">
        <f t="shared" si="2"/>
        <v>1</v>
      </c>
    </row>
    <row r="58" spans="1:10" s="320" customFormat="1" ht="33.75" customHeight="1" thickBot="1" x14ac:dyDescent="0.3">
      <c r="A58" s="493"/>
      <c r="B58" s="494"/>
      <c r="C58" s="495"/>
      <c r="D58" s="495"/>
      <c r="E58" s="496"/>
      <c r="F58" s="497" t="s">
        <v>16</v>
      </c>
      <c r="G58" s="498" t="e">
        <f>G59</f>
        <v>#REF!</v>
      </c>
      <c r="H58" s="499">
        <v>1624326.4100000001</v>
      </c>
      <c r="I58" s="500">
        <v>1616814.81</v>
      </c>
      <c r="J58" s="501">
        <f t="shared" si="2"/>
        <v>0.99537556001444305</v>
      </c>
    </row>
    <row r="59" spans="1:10" s="325" customFormat="1" ht="31.5" customHeight="1" thickBot="1" x14ac:dyDescent="0.3">
      <c r="A59" s="542"/>
      <c r="B59" s="584"/>
      <c r="C59" s="585"/>
      <c r="D59" s="585"/>
      <c r="E59" s="586"/>
      <c r="F59" s="587" t="s">
        <v>222</v>
      </c>
      <c r="G59" s="588" t="e">
        <f>SUM(#REF!)</f>
        <v>#REF!</v>
      </c>
      <c r="H59" s="589">
        <v>1624326.4100000001</v>
      </c>
      <c r="I59" s="590">
        <v>1616814.81</v>
      </c>
      <c r="J59" s="591">
        <f t="shared" si="2"/>
        <v>0.99537556001444305</v>
      </c>
    </row>
    <row r="60" spans="1:10" s="328" customFormat="1" ht="33" customHeight="1" thickBot="1" x14ac:dyDescent="0.3">
      <c r="A60" s="484">
        <v>4</v>
      </c>
      <c r="B60" s="485"/>
      <c r="C60" s="486"/>
      <c r="D60" s="486"/>
      <c r="E60" s="592"/>
      <c r="F60" s="488" t="s">
        <v>227</v>
      </c>
      <c r="G60" s="489" t="e">
        <f>G61+G63</f>
        <v>#REF!</v>
      </c>
      <c r="H60" s="490">
        <v>128091681.94999999</v>
      </c>
      <c r="I60" s="491">
        <v>128049038.39000002</v>
      </c>
      <c r="J60" s="492">
        <f t="shared" si="2"/>
        <v>0.99966708564248052</v>
      </c>
    </row>
    <row r="61" spans="1:10" s="328" customFormat="1" ht="31.5" customHeight="1" x14ac:dyDescent="0.25">
      <c r="A61" s="593"/>
      <c r="B61" s="534"/>
      <c r="C61" s="535"/>
      <c r="D61" s="535"/>
      <c r="E61" s="594"/>
      <c r="F61" s="537" t="s">
        <v>170</v>
      </c>
      <c r="G61" s="538" t="e">
        <f>G62</f>
        <v>#REF!</v>
      </c>
      <c r="H61" s="539">
        <v>36434102.32</v>
      </c>
      <c r="I61" s="540">
        <v>36391458.770000003</v>
      </c>
      <c r="J61" s="541">
        <f t="shared" si="2"/>
        <v>0.99882957044953491</v>
      </c>
    </row>
    <row r="62" spans="1:10" s="328" customFormat="1" ht="30" customHeight="1" thickBot="1" x14ac:dyDescent="0.3">
      <c r="A62" s="593"/>
      <c r="B62" s="584"/>
      <c r="C62" s="585"/>
      <c r="D62" s="585"/>
      <c r="E62" s="595"/>
      <c r="F62" s="587" t="s">
        <v>38</v>
      </c>
      <c r="G62" s="588" t="e">
        <f>SUM(#REF!)</f>
        <v>#REF!</v>
      </c>
      <c r="H62" s="589">
        <v>36434102.32</v>
      </c>
      <c r="I62" s="552">
        <v>36391458.770000003</v>
      </c>
      <c r="J62" s="553">
        <f t="shared" si="2"/>
        <v>0.99882957044953491</v>
      </c>
    </row>
    <row r="63" spans="1:10" s="324" customFormat="1" ht="34.5" customHeight="1" thickBot="1" x14ac:dyDescent="0.3">
      <c r="A63" s="493"/>
      <c r="B63" s="596"/>
      <c r="C63" s="597"/>
      <c r="D63" s="597"/>
      <c r="E63" s="598"/>
      <c r="F63" s="497" t="s">
        <v>200</v>
      </c>
      <c r="G63" s="498" t="e">
        <f>G64</f>
        <v>#REF!</v>
      </c>
      <c r="H63" s="499">
        <v>91657579.629999995</v>
      </c>
      <c r="I63" s="500">
        <v>91657579.620000005</v>
      </c>
      <c r="J63" s="501">
        <f t="shared" si="2"/>
        <v>0.99999999989089838</v>
      </c>
    </row>
    <row r="64" spans="1:10" s="318" customFormat="1" ht="30" customHeight="1" thickBot="1" x14ac:dyDescent="0.3">
      <c r="A64" s="517"/>
      <c r="B64" s="584"/>
      <c r="C64" s="585"/>
      <c r="D64" s="585"/>
      <c r="E64" s="595"/>
      <c r="F64" s="587" t="s">
        <v>201</v>
      </c>
      <c r="G64" s="588" t="e">
        <f>SUM(#REF!)</f>
        <v>#REF!</v>
      </c>
      <c r="H64" s="589">
        <v>91657579.629999995</v>
      </c>
      <c r="I64" s="590">
        <v>91657579.620000005</v>
      </c>
      <c r="J64" s="591">
        <f t="shared" si="2"/>
        <v>0.99999999989089838</v>
      </c>
    </row>
    <row r="65" spans="1:10" s="408" customFormat="1" ht="35.25" customHeight="1" thickBot="1" x14ac:dyDescent="0.3">
      <c r="A65" s="484">
        <v>5</v>
      </c>
      <c r="B65" s="485"/>
      <c r="C65" s="486"/>
      <c r="D65" s="486"/>
      <c r="E65" s="487"/>
      <c r="F65" s="488" t="s">
        <v>254</v>
      </c>
      <c r="G65" s="489" t="e">
        <f>G66+G73+G83+G86+G98+G102+G104+G106+G108</f>
        <v>#REF!</v>
      </c>
      <c r="H65" s="490">
        <v>9644202405.2000008</v>
      </c>
      <c r="I65" s="491">
        <v>9176345577.3800011</v>
      </c>
      <c r="J65" s="492">
        <f t="shared" si="2"/>
        <v>0.95148828195810797</v>
      </c>
    </row>
    <row r="66" spans="1:10" s="324" customFormat="1" ht="47.25" customHeight="1" x14ac:dyDescent="0.25">
      <c r="A66" s="493"/>
      <c r="B66" s="572"/>
      <c r="C66" s="573"/>
      <c r="D66" s="573"/>
      <c r="E66" s="574"/>
      <c r="F66" s="575" t="s">
        <v>172</v>
      </c>
      <c r="G66" s="576" t="e">
        <f>G67+#REF!+G68+G69+G70+G71+#REF!+G72+#REF!</f>
        <v>#REF!</v>
      </c>
      <c r="H66" s="577">
        <v>3035487654.1000004</v>
      </c>
      <c r="I66" s="540">
        <v>3032880188.9700003</v>
      </c>
      <c r="J66" s="541">
        <f t="shared" si="2"/>
        <v>0.99914100618183099</v>
      </c>
    </row>
    <row r="67" spans="1:10" s="325" customFormat="1" ht="26.25" customHeight="1" x14ac:dyDescent="0.25">
      <c r="A67" s="542"/>
      <c r="B67" s="578"/>
      <c r="C67" s="579"/>
      <c r="D67" s="579"/>
      <c r="E67" s="580"/>
      <c r="F67" s="506" t="s">
        <v>45</v>
      </c>
      <c r="G67" s="550" t="e">
        <f>SUM(#REF!)</f>
        <v>#REF!</v>
      </c>
      <c r="H67" s="551">
        <v>2207332040.8400002</v>
      </c>
      <c r="I67" s="552">
        <v>2207332040.8400002</v>
      </c>
      <c r="J67" s="553">
        <f t="shared" si="2"/>
        <v>1</v>
      </c>
    </row>
    <row r="68" spans="1:10" s="325" customFormat="1" ht="58.5" customHeight="1" x14ac:dyDescent="0.25">
      <c r="A68" s="542"/>
      <c r="B68" s="578"/>
      <c r="C68" s="579"/>
      <c r="D68" s="579"/>
      <c r="E68" s="580"/>
      <c r="F68" s="506" t="s">
        <v>48</v>
      </c>
      <c r="G68" s="550" t="e">
        <f>#REF!</f>
        <v>#REF!</v>
      </c>
      <c r="H68" s="551">
        <v>58087956</v>
      </c>
      <c r="I68" s="552">
        <v>55480490.869999997</v>
      </c>
      <c r="J68" s="553">
        <f t="shared" ref="J68:J85" si="3">I68/H68</f>
        <v>0.95511177687161164</v>
      </c>
    </row>
    <row r="69" spans="1:10" s="325" customFormat="1" ht="18.75" customHeight="1" x14ac:dyDescent="0.25">
      <c r="A69" s="542"/>
      <c r="B69" s="578"/>
      <c r="C69" s="579"/>
      <c r="D69" s="579"/>
      <c r="E69" s="580"/>
      <c r="F69" s="506" t="s">
        <v>50</v>
      </c>
      <c r="G69" s="550" t="e">
        <f>#REF!</f>
        <v>#REF!</v>
      </c>
      <c r="H69" s="551">
        <v>644123780.75</v>
      </c>
      <c r="I69" s="552">
        <v>644123780.75</v>
      </c>
      <c r="J69" s="553">
        <f t="shared" si="3"/>
        <v>1</v>
      </c>
    </row>
    <row r="70" spans="1:10" s="325" customFormat="1" ht="18" customHeight="1" x14ac:dyDescent="0.25">
      <c r="A70" s="542"/>
      <c r="B70" s="578"/>
      <c r="C70" s="579"/>
      <c r="D70" s="579"/>
      <c r="E70" s="580"/>
      <c r="F70" s="506" t="s">
        <v>52</v>
      </c>
      <c r="G70" s="550" t="e">
        <f>#REF!</f>
        <v>#REF!</v>
      </c>
      <c r="H70" s="551">
        <v>46814057.68</v>
      </c>
      <c r="I70" s="552">
        <v>46814057.68</v>
      </c>
      <c r="J70" s="553">
        <f t="shared" si="3"/>
        <v>1</v>
      </c>
    </row>
    <row r="71" spans="1:10" s="325" customFormat="1" ht="18" customHeight="1" x14ac:dyDescent="0.25">
      <c r="A71" s="542"/>
      <c r="B71" s="578"/>
      <c r="C71" s="579"/>
      <c r="D71" s="579"/>
      <c r="E71" s="580"/>
      <c r="F71" s="506" t="s">
        <v>53</v>
      </c>
      <c r="G71" s="550" t="e">
        <f>SUM(#REF!)</f>
        <v>#REF!</v>
      </c>
      <c r="H71" s="551">
        <v>68352041.049999997</v>
      </c>
      <c r="I71" s="552">
        <v>68352041.049999997</v>
      </c>
      <c r="J71" s="553">
        <f t="shared" si="3"/>
        <v>1</v>
      </c>
    </row>
    <row r="72" spans="1:10" s="325" customFormat="1" ht="30" customHeight="1" x14ac:dyDescent="0.25">
      <c r="A72" s="542"/>
      <c r="B72" s="578"/>
      <c r="C72" s="579"/>
      <c r="D72" s="579"/>
      <c r="E72" s="580"/>
      <c r="F72" s="506" t="s">
        <v>56</v>
      </c>
      <c r="G72" s="550" t="e">
        <f>SUM(#REF!)</f>
        <v>#REF!</v>
      </c>
      <c r="H72" s="551">
        <v>10777777.779999999</v>
      </c>
      <c r="I72" s="552">
        <v>10777777.779999999</v>
      </c>
      <c r="J72" s="553">
        <f t="shared" si="3"/>
        <v>1</v>
      </c>
    </row>
    <row r="73" spans="1:10" s="324" customFormat="1" ht="32.25" customHeight="1" x14ac:dyDescent="0.25">
      <c r="A73" s="599"/>
      <c r="B73" s="581"/>
      <c r="C73" s="582"/>
      <c r="D73" s="582"/>
      <c r="E73" s="583"/>
      <c r="F73" s="557" t="s">
        <v>173</v>
      </c>
      <c r="G73" s="558" t="e">
        <f>G74+G75+G76+G77+G78+G79+G82</f>
        <v>#REF!</v>
      </c>
      <c r="H73" s="559">
        <v>3471718775.6099997</v>
      </c>
      <c r="I73" s="559">
        <v>3469933187.8699999</v>
      </c>
      <c r="J73" s="561">
        <f>I73/H73</f>
        <v>0.99948567615771644</v>
      </c>
    </row>
    <row r="74" spans="1:10" s="325" customFormat="1" ht="36.75" customHeight="1" x14ac:dyDescent="0.25">
      <c r="A74" s="542"/>
      <c r="B74" s="578"/>
      <c r="C74" s="579"/>
      <c r="D74" s="579"/>
      <c r="E74" s="580"/>
      <c r="F74" s="506" t="s">
        <v>45</v>
      </c>
      <c r="G74" s="550" t="e">
        <f>SUM(#REF!)</f>
        <v>#REF!</v>
      </c>
      <c r="H74" s="551">
        <v>2187094269.1599998</v>
      </c>
      <c r="I74" s="552">
        <v>2187094269.1599998</v>
      </c>
      <c r="J74" s="553">
        <f t="shared" si="3"/>
        <v>1</v>
      </c>
    </row>
    <row r="75" spans="1:10" s="325" customFormat="1" ht="45" customHeight="1" x14ac:dyDescent="0.25">
      <c r="A75" s="542"/>
      <c r="B75" s="578"/>
      <c r="C75" s="579"/>
      <c r="D75" s="579"/>
      <c r="E75" s="580"/>
      <c r="F75" s="506" t="s">
        <v>57</v>
      </c>
      <c r="G75" s="550" t="e">
        <f>#REF!</f>
        <v>#REF!</v>
      </c>
      <c r="H75" s="551">
        <v>166288163</v>
      </c>
      <c r="I75" s="552">
        <v>165994674.25</v>
      </c>
      <c r="J75" s="553">
        <f t="shared" si="3"/>
        <v>0.99823505928079803</v>
      </c>
    </row>
    <row r="76" spans="1:10" s="325" customFormat="1" ht="15" customHeight="1" x14ac:dyDescent="0.25">
      <c r="A76" s="542"/>
      <c r="B76" s="578"/>
      <c r="C76" s="579"/>
      <c r="D76" s="579"/>
      <c r="E76" s="580"/>
      <c r="F76" s="506" t="s">
        <v>52</v>
      </c>
      <c r="G76" s="550" t="e">
        <f>#REF!</f>
        <v>#REF!</v>
      </c>
      <c r="H76" s="551">
        <v>415064537.74000001</v>
      </c>
      <c r="I76" s="552">
        <v>415055271.30000001</v>
      </c>
      <c r="J76" s="553">
        <f t="shared" si="3"/>
        <v>0.99997767470078158</v>
      </c>
    </row>
    <row r="77" spans="1:10" s="325" customFormat="1" ht="30" customHeight="1" x14ac:dyDescent="0.25">
      <c r="A77" s="542"/>
      <c r="B77" s="578"/>
      <c r="C77" s="579"/>
      <c r="D77" s="579"/>
      <c r="E77" s="580"/>
      <c r="F77" s="506" t="s">
        <v>58</v>
      </c>
      <c r="G77" s="550" t="e">
        <f>#REF!</f>
        <v>#REF!</v>
      </c>
      <c r="H77" s="551">
        <v>289343225.44999999</v>
      </c>
      <c r="I77" s="552">
        <v>289343225.44999999</v>
      </c>
      <c r="J77" s="553">
        <f t="shared" si="3"/>
        <v>1</v>
      </c>
    </row>
    <row r="78" spans="1:10" s="325" customFormat="1" ht="15" customHeight="1" x14ac:dyDescent="0.25">
      <c r="A78" s="542"/>
      <c r="B78" s="578"/>
      <c r="C78" s="579"/>
      <c r="D78" s="579"/>
      <c r="E78" s="580"/>
      <c r="F78" s="506" t="s">
        <v>59</v>
      </c>
      <c r="G78" s="550" t="e">
        <f>#REF!</f>
        <v>#REF!</v>
      </c>
      <c r="H78" s="551">
        <v>54151376.420000002</v>
      </c>
      <c r="I78" s="552">
        <v>52668543.869999997</v>
      </c>
      <c r="J78" s="553">
        <f t="shared" si="3"/>
        <v>0.97261690010427249</v>
      </c>
    </row>
    <row r="79" spans="1:10" s="325" customFormat="1" ht="45" customHeight="1" x14ac:dyDescent="0.25">
      <c r="A79" s="542"/>
      <c r="B79" s="578"/>
      <c r="C79" s="579"/>
      <c r="D79" s="579"/>
      <c r="E79" s="580"/>
      <c r="F79" s="506" t="s">
        <v>210</v>
      </c>
      <c r="G79" s="550" t="e">
        <f>#REF!</f>
        <v>#REF!</v>
      </c>
      <c r="H79" s="551">
        <v>319062620.83999997</v>
      </c>
      <c r="I79" s="552">
        <v>319062620.83999997</v>
      </c>
      <c r="J79" s="553">
        <f t="shared" si="3"/>
        <v>1</v>
      </c>
    </row>
    <row r="80" spans="1:10" s="325" customFormat="1" ht="45" customHeight="1" x14ac:dyDescent="0.25">
      <c r="A80" s="542"/>
      <c r="B80" s="578"/>
      <c r="C80" s="579"/>
      <c r="D80" s="579"/>
      <c r="E80" s="580"/>
      <c r="F80" s="506" t="s">
        <v>53</v>
      </c>
      <c r="G80" s="550" t="e">
        <f>SUM(#REF!)</f>
        <v>#REF!</v>
      </c>
      <c r="H80" s="551">
        <v>20344223</v>
      </c>
      <c r="I80" s="552">
        <v>20344223</v>
      </c>
      <c r="J80" s="553">
        <f t="shared" si="3"/>
        <v>1</v>
      </c>
    </row>
    <row r="81" spans="1:10" s="325" customFormat="1" ht="30" customHeight="1" x14ac:dyDescent="0.25">
      <c r="A81" s="542"/>
      <c r="B81" s="578"/>
      <c r="C81" s="579"/>
      <c r="D81" s="579"/>
      <c r="E81" s="580"/>
      <c r="F81" s="506" t="s">
        <v>56</v>
      </c>
      <c r="G81" s="550" t="e">
        <f>SUM(#REF!)</f>
        <v>#REF!</v>
      </c>
      <c r="H81" s="551">
        <v>17000000</v>
      </c>
      <c r="I81" s="552">
        <v>17000000</v>
      </c>
      <c r="J81" s="553">
        <f t="shared" si="3"/>
        <v>1</v>
      </c>
    </row>
    <row r="82" spans="1:10" s="325" customFormat="1" ht="45.75" customHeight="1" x14ac:dyDescent="0.25">
      <c r="A82" s="542"/>
      <c r="B82" s="578"/>
      <c r="C82" s="579"/>
      <c r="D82" s="579"/>
      <c r="E82" s="580"/>
      <c r="F82" s="506" t="s">
        <v>65</v>
      </c>
      <c r="G82" s="550" t="e">
        <f>#REF!</f>
        <v>#REF!</v>
      </c>
      <c r="H82" s="551">
        <v>3370360</v>
      </c>
      <c r="I82" s="552">
        <v>3370360</v>
      </c>
      <c r="J82" s="553">
        <f t="shared" si="3"/>
        <v>1</v>
      </c>
    </row>
    <row r="83" spans="1:10" s="324" customFormat="1" ht="30" customHeight="1" x14ac:dyDescent="0.25">
      <c r="A83" s="493"/>
      <c r="B83" s="581"/>
      <c r="C83" s="582"/>
      <c r="D83" s="582"/>
      <c r="E83" s="583"/>
      <c r="F83" s="557" t="s">
        <v>174</v>
      </c>
      <c r="G83" s="558" t="e">
        <f>G84+G85</f>
        <v>#REF!</v>
      </c>
      <c r="H83" s="559">
        <v>134045073.64</v>
      </c>
      <c r="I83" s="560">
        <v>134045073.64</v>
      </c>
      <c r="J83" s="561">
        <f t="shared" si="3"/>
        <v>1</v>
      </c>
    </row>
    <row r="84" spans="1:10" s="325" customFormat="1" ht="18.75" customHeight="1" x14ac:dyDescent="0.25">
      <c r="A84" s="542"/>
      <c r="B84" s="578"/>
      <c r="C84" s="579"/>
      <c r="D84" s="579"/>
      <c r="E84" s="580"/>
      <c r="F84" s="506" t="s">
        <v>52</v>
      </c>
      <c r="G84" s="550" t="e">
        <f>#REF!</f>
        <v>#REF!</v>
      </c>
      <c r="H84" s="551">
        <v>10291251.109999999</v>
      </c>
      <c r="I84" s="552">
        <v>10291251.109999999</v>
      </c>
      <c r="J84" s="553">
        <f t="shared" si="3"/>
        <v>1</v>
      </c>
    </row>
    <row r="85" spans="1:10" s="325" customFormat="1" ht="16.5" customHeight="1" x14ac:dyDescent="0.25">
      <c r="A85" s="542"/>
      <c r="B85" s="578"/>
      <c r="C85" s="579"/>
      <c r="D85" s="579"/>
      <c r="E85" s="580"/>
      <c r="F85" s="506" t="s">
        <v>67</v>
      </c>
      <c r="G85" s="550" t="e">
        <f>#REF!</f>
        <v>#REF!</v>
      </c>
      <c r="H85" s="551">
        <v>123753822.53</v>
      </c>
      <c r="I85" s="552">
        <v>123753822.53</v>
      </c>
      <c r="J85" s="553">
        <f t="shared" si="3"/>
        <v>1</v>
      </c>
    </row>
    <row r="86" spans="1:10" s="324" customFormat="1" ht="30" customHeight="1" x14ac:dyDescent="0.25">
      <c r="A86" s="493"/>
      <c r="B86" s="581"/>
      <c r="C86" s="582"/>
      <c r="D86" s="582"/>
      <c r="E86" s="583"/>
      <c r="F86" s="557" t="s">
        <v>176</v>
      </c>
      <c r="G86" s="558" t="e">
        <f>G87+G88+G89+G90+G91+G92+G93+G94+G95+G96</f>
        <v>#REF!</v>
      </c>
      <c r="H86" s="559">
        <v>235771531.90999997</v>
      </c>
      <c r="I86" s="560">
        <v>235207726.42999998</v>
      </c>
      <c r="J86" s="561">
        <f t="shared" ref="J86:J101" si="4">I86/H86</f>
        <v>0.99760867872625436</v>
      </c>
    </row>
    <row r="87" spans="1:10" s="325" customFormat="1" ht="30" customHeight="1" x14ac:dyDescent="0.25">
      <c r="A87" s="542"/>
      <c r="B87" s="578"/>
      <c r="C87" s="579"/>
      <c r="D87" s="579"/>
      <c r="E87" s="580"/>
      <c r="F87" s="506" t="s">
        <v>38</v>
      </c>
      <c r="G87" s="550" t="e">
        <f>#REF!</f>
        <v>#REF!</v>
      </c>
      <c r="H87" s="551">
        <v>42607505.770000003</v>
      </c>
      <c r="I87" s="552">
        <v>42492554.600000001</v>
      </c>
      <c r="J87" s="553">
        <f t="shared" si="4"/>
        <v>0.99730209107708578</v>
      </c>
    </row>
    <row r="88" spans="1:10" s="318" customFormat="1" ht="18" customHeight="1" x14ac:dyDescent="0.25">
      <c r="A88" s="517"/>
      <c r="B88" s="578"/>
      <c r="C88" s="579"/>
      <c r="D88" s="579"/>
      <c r="E88" s="580"/>
      <c r="F88" s="506" t="s">
        <v>93</v>
      </c>
      <c r="G88" s="550" t="e">
        <f>#REF!</f>
        <v>#REF!</v>
      </c>
      <c r="H88" s="551">
        <v>9232446.0800000001</v>
      </c>
      <c r="I88" s="552">
        <v>9232446.0800000001</v>
      </c>
      <c r="J88" s="553">
        <f t="shared" si="4"/>
        <v>1</v>
      </c>
    </row>
    <row r="89" spans="1:10" s="318" customFormat="1" ht="18" customHeight="1" x14ac:dyDescent="0.25">
      <c r="A89" s="517"/>
      <c r="B89" s="578"/>
      <c r="C89" s="579"/>
      <c r="D89" s="579"/>
      <c r="E89" s="580"/>
      <c r="F89" s="506" t="s">
        <v>78</v>
      </c>
      <c r="G89" s="550" t="e">
        <f>#REF!</f>
        <v>#REF!</v>
      </c>
      <c r="H89" s="551">
        <v>20299393.210000001</v>
      </c>
      <c r="I89" s="552">
        <v>20299393.210000001</v>
      </c>
      <c r="J89" s="553">
        <f t="shared" si="4"/>
        <v>1</v>
      </c>
    </row>
    <row r="90" spans="1:10" s="325" customFormat="1" ht="28.5" customHeight="1" x14ac:dyDescent="0.25">
      <c r="A90" s="542"/>
      <c r="B90" s="578"/>
      <c r="C90" s="579"/>
      <c r="D90" s="579"/>
      <c r="E90" s="580"/>
      <c r="F90" s="506" t="s">
        <v>88</v>
      </c>
      <c r="G90" s="550" t="e">
        <f>#REF!</f>
        <v>#REF!</v>
      </c>
      <c r="H90" s="551">
        <v>10416259.310000001</v>
      </c>
      <c r="I90" s="552">
        <v>10416259.310000001</v>
      </c>
      <c r="J90" s="553">
        <f t="shared" si="4"/>
        <v>1</v>
      </c>
    </row>
    <row r="91" spans="1:10" s="325" customFormat="1" ht="32.25" customHeight="1" x14ac:dyDescent="0.25">
      <c r="A91" s="542"/>
      <c r="B91" s="578"/>
      <c r="C91" s="579"/>
      <c r="D91" s="579"/>
      <c r="E91" s="580"/>
      <c r="F91" s="506" t="s">
        <v>58</v>
      </c>
      <c r="G91" s="550" t="e">
        <f>#REF!</f>
        <v>#REF!</v>
      </c>
      <c r="H91" s="551">
        <v>134703765.97</v>
      </c>
      <c r="I91" s="552">
        <v>134279126.55000001</v>
      </c>
      <c r="J91" s="553">
        <f t="shared" si="4"/>
        <v>0.99684760543298723</v>
      </c>
    </row>
    <row r="92" spans="1:10" s="325" customFormat="1" ht="34.5" customHeight="1" x14ac:dyDescent="0.25">
      <c r="A92" s="542"/>
      <c r="B92" s="578"/>
      <c r="C92" s="579"/>
      <c r="D92" s="579"/>
      <c r="E92" s="580"/>
      <c r="F92" s="506" t="s">
        <v>80</v>
      </c>
      <c r="G92" s="550" t="e">
        <f>#REF!</f>
        <v>#REF!</v>
      </c>
      <c r="H92" s="551">
        <v>539720.19999999995</v>
      </c>
      <c r="I92" s="552">
        <v>539720.19999999995</v>
      </c>
      <c r="J92" s="553">
        <f t="shared" si="4"/>
        <v>1</v>
      </c>
    </row>
    <row r="93" spans="1:10" s="325" customFormat="1" ht="30" customHeight="1" x14ac:dyDescent="0.25">
      <c r="A93" s="542"/>
      <c r="B93" s="578"/>
      <c r="C93" s="579"/>
      <c r="D93" s="579"/>
      <c r="E93" s="580"/>
      <c r="F93" s="506" t="s">
        <v>89</v>
      </c>
      <c r="G93" s="550" t="e">
        <f>#REF!</f>
        <v>#REF!</v>
      </c>
      <c r="H93" s="551">
        <v>850000</v>
      </c>
      <c r="I93" s="552">
        <v>850000</v>
      </c>
      <c r="J93" s="553">
        <f t="shared" si="4"/>
        <v>1</v>
      </c>
    </row>
    <row r="94" spans="1:10" s="325" customFormat="1" ht="32.25" customHeight="1" x14ac:dyDescent="0.25">
      <c r="A94" s="542"/>
      <c r="B94" s="578"/>
      <c r="C94" s="579"/>
      <c r="D94" s="579"/>
      <c r="E94" s="580"/>
      <c r="F94" s="506" t="s">
        <v>90</v>
      </c>
      <c r="G94" s="550" t="e">
        <f>#REF!</f>
        <v>#REF!</v>
      </c>
      <c r="H94" s="551">
        <v>2500000</v>
      </c>
      <c r="I94" s="552">
        <v>2500000</v>
      </c>
      <c r="J94" s="553">
        <f t="shared" si="4"/>
        <v>1</v>
      </c>
    </row>
    <row r="95" spans="1:10" s="326" customFormat="1" ht="18" customHeight="1" x14ac:dyDescent="0.25">
      <c r="A95" s="517"/>
      <c r="B95" s="578"/>
      <c r="C95" s="579"/>
      <c r="D95" s="579"/>
      <c r="E95" s="580"/>
      <c r="F95" s="506" t="s">
        <v>85</v>
      </c>
      <c r="G95" s="550" t="e">
        <f>#REF!</f>
        <v>#REF!</v>
      </c>
      <c r="H95" s="551">
        <v>2400000</v>
      </c>
      <c r="I95" s="552">
        <v>2400000</v>
      </c>
      <c r="J95" s="553">
        <f t="shared" si="4"/>
        <v>1</v>
      </c>
    </row>
    <row r="96" spans="1:10" s="325" customFormat="1" ht="25.5" customHeight="1" x14ac:dyDescent="0.25">
      <c r="A96" s="542"/>
      <c r="B96" s="578"/>
      <c r="C96" s="579"/>
      <c r="D96" s="579"/>
      <c r="E96" s="580"/>
      <c r="F96" s="506" t="s">
        <v>148</v>
      </c>
      <c r="G96" s="550" t="e">
        <f>#REF!</f>
        <v>#REF!</v>
      </c>
      <c r="H96" s="551">
        <v>12117990.859999999</v>
      </c>
      <c r="I96" s="552">
        <v>12093775.970000001</v>
      </c>
      <c r="J96" s="553">
        <f t="shared" si="4"/>
        <v>0.9980017405294529</v>
      </c>
    </row>
    <row r="97" spans="1:10" s="325" customFormat="1" ht="33" customHeight="1" x14ac:dyDescent="0.25">
      <c r="A97" s="542"/>
      <c r="B97" s="519"/>
      <c r="C97" s="519"/>
      <c r="D97" s="519"/>
      <c r="E97" s="519"/>
      <c r="F97" s="600" t="s">
        <v>426</v>
      </c>
      <c r="G97" s="475"/>
      <c r="H97" s="475">
        <v>104450.51</v>
      </c>
      <c r="I97" s="475">
        <v>104450.51</v>
      </c>
      <c r="J97" s="601">
        <f t="shared" si="4"/>
        <v>1</v>
      </c>
    </row>
    <row r="98" spans="1:10" s="324" customFormat="1" ht="48" customHeight="1" x14ac:dyDescent="0.25">
      <c r="A98" s="493"/>
      <c r="B98" s="581"/>
      <c r="C98" s="582"/>
      <c r="D98" s="582"/>
      <c r="E98" s="583"/>
      <c r="F98" s="557" t="s">
        <v>92</v>
      </c>
      <c r="G98" s="558" t="e">
        <f>G99</f>
        <v>#REF!</v>
      </c>
      <c r="H98" s="559">
        <v>102573701.78</v>
      </c>
      <c r="I98" s="560">
        <v>102573701.78</v>
      </c>
      <c r="J98" s="561">
        <f t="shared" si="4"/>
        <v>1</v>
      </c>
    </row>
    <row r="99" spans="1:10" s="325" customFormat="1" ht="46.5" customHeight="1" x14ac:dyDescent="0.25">
      <c r="A99" s="542"/>
      <c r="B99" s="578"/>
      <c r="C99" s="579"/>
      <c r="D99" s="579"/>
      <c r="E99" s="580"/>
      <c r="F99" s="506" t="s">
        <v>92</v>
      </c>
      <c r="G99" s="550" t="e">
        <f>#REF!</f>
        <v>#REF!</v>
      </c>
      <c r="H99" s="551">
        <v>102573701.78</v>
      </c>
      <c r="I99" s="552">
        <v>102573701.78</v>
      </c>
      <c r="J99" s="553">
        <f t="shared" si="4"/>
        <v>1</v>
      </c>
    </row>
    <row r="100" spans="1:10" s="324" customFormat="1" ht="21" customHeight="1" x14ac:dyDescent="0.25">
      <c r="A100" s="493"/>
      <c r="B100" s="581"/>
      <c r="C100" s="582"/>
      <c r="D100" s="582"/>
      <c r="E100" s="583"/>
      <c r="F100" s="557" t="s">
        <v>219</v>
      </c>
      <c r="G100" s="558" t="e">
        <f t="shared" ref="G100" si="5">G101</f>
        <v>#REF!</v>
      </c>
      <c r="H100" s="559">
        <v>29796453.949999996</v>
      </c>
      <c r="I100" s="560">
        <v>29796453.949999996</v>
      </c>
      <c r="J100" s="561">
        <f t="shared" si="4"/>
        <v>1</v>
      </c>
    </row>
    <row r="101" spans="1:10" s="325" customFormat="1" ht="18.75" customHeight="1" x14ac:dyDescent="0.25">
      <c r="A101" s="542"/>
      <c r="B101" s="578"/>
      <c r="C101" s="579"/>
      <c r="D101" s="579"/>
      <c r="E101" s="580"/>
      <c r="F101" s="506" t="s">
        <v>219</v>
      </c>
      <c r="G101" s="550" t="e">
        <f>SUM(#REF!)</f>
        <v>#REF!</v>
      </c>
      <c r="H101" s="551">
        <v>29796453.949999996</v>
      </c>
      <c r="I101" s="552">
        <v>29796453.949999996</v>
      </c>
      <c r="J101" s="553">
        <f t="shared" si="4"/>
        <v>1</v>
      </c>
    </row>
    <row r="102" spans="1:10" s="324" customFormat="1" ht="41.25" customHeight="1" x14ac:dyDescent="0.25">
      <c r="A102" s="493"/>
      <c r="B102" s="581"/>
      <c r="C102" s="582"/>
      <c r="D102" s="582"/>
      <c r="E102" s="583"/>
      <c r="F102" s="557" t="s">
        <v>177</v>
      </c>
      <c r="G102" s="558" t="e">
        <f>G103</f>
        <v>#REF!</v>
      </c>
      <c r="H102" s="559">
        <v>7521477.4000000004</v>
      </c>
      <c r="I102" s="560">
        <v>7521477.4000000004</v>
      </c>
      <c r="J102" s="561">
        <f t="shared" ref="J102:J122" si="6">I102/H102</f>
        <v>1</v>
      </c>
    </row>
    <row r="103" spans="1:10" s="325" customFormat="1" ht="94.5" customHeight="1" x14ac:dyDescent="0.25">
      <c r="A103" s="542"/>
      <c r="B103" s="578"/>
      <c r="C103" s="579"/>
      <c r="D103" s="579"/>
      <c r="E103" s="580"/>
      <c r="F103" s="506" t="s">
        <v>263</v>
      </c>
      <c r="G103" s="550" t="e">
        <f>#REF!</f>
        <v>#REF!</v>
      </c>
      <c r="H103" s="551">
        <v>7521477.4000000004</v>
      </c>
      <c r="I103" s="552">
        <v>7521477.4000000004</v>
      </c>
      <c r="J103" s="553">
        <f t="shared" si="6"/>
        <v>1</v>
      </c>
    </row>
    <row r="104" spans="1:10" s="326" customFormat="1" ht="36" customHeight="1" x14ac:dyDescent="0.25">
      <c r="A104" s="517"/>
      <c r="B104" s="581"/>
      <c r="C104" s="582"/>
      <c r="D104" s="582"/>
      <c r="E104" s="583"/>
      <c r="F104" s="557" t="s">
        <v>265</v>
      </c>
      <c r="G104" s="558" t="e">
        <f>G105</f>
        <v>#REF!</v>
      </c>
      <c r="H104" s="559">
        <v>24119589.059999999</v>
      </c>
      <c r="I104" s="560">
        <v>24119589.059999999</v>
      </c>
      <c r="J104" s="561">
        <f t="shared" si="6"/>
        <v>1</v>
      </c>
    </row>
    <row r="105" spans="1:10" s="326" customFormat="1" ht="65.25" customHeight="1" x14ac:dyDescent="0.25">
      <c r="A105" s="517"/>
      <c r="B105" s="578"/>
      <c r="C105" s="579"/>
      <c r="D105" s="579"/>
      <c r="E105" s="580"/>
      <c r="F105" s="506" t="s">
        <v>266</v>
      </c>
      <c r="G105" s="550" t="e">
        <f>#REF!</f>
        <v>#REF!</v>
      </c>
      <c r="H105" s="551">
        <v>24119589.059999999</v>
      </c>
      <c r="I105" s="552">
        <v>24119589.059999999</v>
      </c>
      <c r="J105" s="553">
        <f t="shared" si="6"/>
        <v>1</v>
      </c>
    </row>
    <row r="106" spans="1:10" s="326" customFormat="1" ht="49.5" customHeight="1" x14ac:dyDescent="0.25">
      <c r="A106" s="517"/>
      <c r="B106" s="581"/>
      <c r="C106" s="582"/>
      <c r="D106" s="582"/>
      <c r="E106" s="583"/>
      <c r="F106" s="557" t="s">
        <v>255</v>
      </c>
      <c r="G106" s="558" t="e">
        <f>G107</f>
        <v>#REF!</v>
      </c>
      <c r="H106" s="559">
        <v>92822676.099999994</v>
      </c>
      <c r="I106" s="560">
        <v>92822676.099999994</v>
      </c>
      <c r="J106" s="561">
        <f t="shared" si="6"/>
        <v>1</v>
      </c>
    </row>
    <row r="107" spans="1:10" s="326" customFormat="1" ht="33.75" customHeight="1" thickBot="1" x14ac:dyDescent="0.3">
      <c r="A107" s="517"/>
      <c r="B107" s="578"/>
      <c r="C107" s="579"/>
      <c r="D107" s="579"/>
      <c r="E107" s="580"/>
      <c r="F107" s="506" t="s">
        <v>256</v>
      </c>
      <c r="G107" s="550" t="e">
        <f>#REF!</f>
        <v>#REF!</v>
      </c>
      <c r="H107" s="551">
        <v>92822676.099999994</v>
      </c>
      <c r="I107" s="552">
        <v>92822676.099999994</v>
      </c>
      <c r="J107" s="553">
        <f t="shared" si="6"/>
        <v>1</v>
      </c>
    </row>
    <row r="108" spans="1:10" s="326" customFormat="1" ht="32.25" customHeight="1" thickBot="1" x14ac:dyDescent="0.3">
      <c r="A108" s="517"/>
      <c r="B108" s="494"/>
      <c r="C108" s="495"/>
      <c r="D108" s="495"/>
      <c r="E108" s="496"/>
      <c r="F108" s="497" t="s">
        <v>540</v>
      </c>
      <c r="G108" s="498" t="e">
        <f>G109+G110+G111</f>
        <v>#REF!</v>
      </c>
      <c r="H108" s="499">
        <v>2510345471.6499996</v>
      </c>
      <c r="I108" s="500">
        <v>2047445502.1800001</v>
      </c>
      <c r="J108" s="501">
        <f t="shared" si="6"/>
        <v>0.81560308144928562</v>
      </c>
    </row>
    <row r="109" spans="1:10" s="326" customFormat="1" ht="19.5" customHeight="1" x14ac:dyDescent="0.25">
      <c r="A109" s="517"/>
      <c r="B109" s="602"/>
      <c r="C109" s="603"/>
      <c r="D109" s="603"/>
      <c r="E109" s="604"/>
      <c r="F109" s="605" t="s">
        <v>171</v>
      </c>
      <c r="G109" s="588" t="e">
        <f>SUM(#REF!)</f>
        <v>#REF!</v>
      </c>
      <c r="H109" s="589">
        <v>510123566.07999998</v>
      </c>
      <c r="I109" s="590">
        <v>350497138.02999997</v>
      </c>
      <c r="J109" s="591">
        <f t="shared" si="6"/>
        <v>0.68708281941052951</v>
      </c>
    </row>
    <row r="110" spans="1:10" s="326" customFormat="1" ht="24.75" customHeight="1" x14ac:dyDescent="0.25">
      <c r="A110" s="517"/>
      <c r="B110" s="584"/>
      <c r="C110" s="585"/>
      <c r="D110" s="585"/>
      <c r="E110" s="586"/>
      <c r="F110" s="605" t="s">
        <v>257</v>
      </c>
      <c r="G110" s="588" t="e">
        <f>#REF!</f>
        <v>#REF!</v>
      </c>
      <c r="H110" s="589">
        <v>343434343.43000001</v>
      </c>
      <c r="I110" s="552">
        <v>219963836.69</v>
      </c>
      <c r="J110" s="553">
        <f t="shared" si="6"/>
        <v>0.64048293625251196</v>
      </c>
    </row>
    <row r="111" spans="1:10" s="326" customFormat="1" ht="30" customHeight="1" thickBot="1" x14ac:dyDescent="0.3">
      <c r="A111" s="517"/>
      <c r="B111" s="584"/>
      <c r="C111" s="585"/>
      <c r="D111" s="585"/>
      <c r="E111" s="586"/>
      <c r="F111" s="605" t="s">
        <v>42</v>
      </c>
      <c r="G111" s="588" t="e">
        <f>#REF!+#REF!</f>
        <v>#REF!</v>
      </c>
      <c r="H111" s="589">
        <v>1656787562.1399999</v>
      </c>
      <c r="I111" s="552">
        <v>1476984527.46</v>
      </c>
      <c r="J111" s="553">
        <f t="shared" si="6"/>
        <v>0.89147490071222157</v>
      </c>
    </row>
    <row r="112" spans="1:10" s="328" customFormat="1" ht="30" customHeight="1" thickBot="1" x14ac:dyDescent="0.3">
      <c r="A112" s="484">
        <v>6</v>
      </c>
      <c r="B112" s="485"/>
      <c r="C112" s="486"/>
      <c r="D112" s="486"/>
      <c r="E112" s="592"/>
      <c r="F112" s="488" t="s">
        <v>229</v>
      </c>
      <c r="G112" s="489" t="e">
        <f>G113+G123+G126+G131+G133+G135</f>
        <v>#REF!</v>
      </c>
      <c r="H112" s="490">
        <v>819008392.20999992</v>
      </c>
      <c r="I112" s="491">
        <v>818986878.62</v>
      </c>
      <c r="J112" s="492">
        <f t="shared" si="6"/>
        <v>0.99997373214950602</v>
      </c>
    </row>
    <row r="113" spans="1:10" s="320" customFormat="1" ht="32.25" customHeight="1" x14ac:dyDescent="0.25">
      <c r="A113" s="593"/>
      <c r="B113" s="606"/>
      <c r="C113" s="607"/>
      <c r="D113" s="607"/>
      <c r="E113" s="608"/>
      <c r="F113" s="609" t="s">
        <v>178</v>
      </c>
      <c r="G113" s="539" t="e">
        <f>G114+G115+G116+G117+G118+G120</f>
        <v>#REF!</v>
      </c>
      <c r="H113" s="539">
        <v>701049260.40999997</v>
      </c>
      <c r="I113" s="540">
        <v>701049260.40999997</v>
      </c>
      <c r="J113" s="561">
        <f t="shared" si="6"/>
        <v>1</v>
      </c>
    </row>
    <row r="114" spans="1:10" s="329" customFormat="1" ht="17.25" customHeight="1" x14ac:dyDescent="0.25">
      <c r="A114" s="542"/>
      <c r="B114" s="584"/>
      <c r="C114" s="585"/>
      <c r="D114" s="585"/>
      <c r="E114" s="586"/>
      <c r="F114" s="605" t="s">
        <v>93</v>
      </c>
      <c r="G114" s="589" t="e">
        <f>#REF!</f>
        <v>#REF!</v>
      </c>
      <c r="H114" s="589">
        <v>268575410.56</v>
      </c>
      <c r="I114" s="552">
        <v>268575410.56</v>
      </c>
      <c r="J114" s="553">
        <f t="shared" si="6"/>
        <v>1</v>
      </c>
    </row>
    <row r="115" spans="1:10" s="329" customFormat="1" ht="15" customHeight="1" x14ac:dyDescent="0.25">
      <c r="A115" s="542"/>
      <c r="B115" s="584"/>
      <c r="C115" s="585"/>
      <c r="D115" s="585"/>
      <c r="E115" s="586"/>
      <c r="F115" s="605" t="s">
        <v>94</v>
      </c>
      <c r="G115" s="589" t="e">
        <f>#REF!</f>
        <v>#REF!</v>
      </c>
      <c r="H115" s="589">
        <v>126102675.39</v>
      </c>
      <c r="I115" s="552">
        <v>126102675.39</v>
      </c>
      <c r="J115" s="553">
        <f t="shared" si="6"/>
        <v>1</v>
      </c>
    </row>
    <row r="116" spans="1:10" s="329" customFormat="1" ht="15" customHeight="1" x14ac:dyDescent="0.25">
      <c r="A116" s="542"/>
      <c r="B116" s="584"/>
      <c r="C116" s="585"/>
      <c r="D116" s="585"/>
      <c r="E116" s="586"/>
      <c r="F116" s="605" t="s">
        <v>96</v>
      </c>
      <c r="G116" s="589" t="e">
        <f>#REF!</f>
        <v>#REF!</v>
      </c>
      <c r="H116" s="589">
        <v>84291117.959999993</v>
      </c>
      <c r="I116" s="552">
        <v>84291117.959999993</v>
      </c>
      <c r="J116" s="553">
        <f t="shared" si="6"/>
        <v>1</v>
      </c>
    </row>
    <row r="117" spans="1:10" s="329" customFormat="1" ht="15" customHeight="1" x14ac:dyDescent="0.25">
      <c r="A117" s="542"/>
      <c r="B117" s="584"/>
      <c r="C117" s="585"/>
      <c r="D117" s="585"/>
      <c r="E117" s="586"/>
      <c r="F117" s="605" t="s">
        <v>97</v>
      </c>
      <c r="G117" s="589" t="e">
        <f>#REF!</f>
        <v>#REF!</v>
      </c>
      <c r="H117" s="589">
        <v>182105459.72</v>
      </c>
      <c r="I117" s="552">
        <v>182105459.72</v>
      </c>
      <c r="J117" s="553">
        <f t="shared" si="6"/>
        <v>1</v>
      </c>
    </row>
    <row r="118" spans="1:10" s="329" customFormat="1" ht="15" customHeight="1" x14ac:dyDescent="0.25">
      <c r="A118" s="542"/>
      <c r="B118" s="584"/>
      <c r="C118" s="585"/>
      <c r="D118" s="585"/>
      <c r="E118" s="586"/>
      <c r="F118" s="605" t="s">
        <v>98</v>
      </c>
      <c r="G118" s="589" t="e">
        <f>#REF!</f>
        <v>#REF!</v>
      </c>
      <c r="H118" s="589">
        <v>32546533.640000001</v>
      </c>
      <c r="I118" s="552">
        <v>32546533.640000001</v>
      </c>
      <c r="J118" s="553">
        <f t="shared" si="6"/>
        <v>1</v>
      </c>
    </row>
    <row r="119" spans="1:10" s="329" customFormat="1" ht="30" customHeight="1" x14ac:dyDescent="0.25">
      <c r="A119" s="542"/>
      <c r="B119" s="584"/>
      <c r="C119" s="585"/>
      <c r="D119" s="585"/>
      <c r="E119" s="586"/>
      <c r="F119" s="605" t="s">
        <v>20</v>
      </c>
      <c r="G119" s="589" t="e">
        <f>#REF!+#REF!</f>
        <v>#REF!</v>
      </c>
      <c r="H119" s="589">
        <v>1689000</v>
      </c>
      <c r="I119" s="552">
        <v>1689000</v>
      </c>
      <c r="J119" s="553">
        <f t="shared" si="6"/>
        <v>1</v>
      </c>
    </row>
    <row r="120" spans="1:10" s="329" customFormat="1" ht="18" customHeight="1" x14ac:dyDescent="0.25">
      <c r="A120" s="542"/>
      <c r="B120" s="584"/>
      <c r="C120" s="585"/>
      <c r="D120" s="585"/>
      <c r="E120" s="586"/>
      <c r="F120" s="605" t="s">
        <v>111</v>
      </c>
      <c r="G120" s="589" t="e">
        <f>#REF!</f>
        <v>#REF!</v>
      </c>
      <c r="H120" s="589">
        <v>1337020</v>
      </c>
      <c r="I120" s="552">
        <v>1337020</v>
      </c>
      <c r="J120" s="553">
        <f t="shared" si="6"/>
        <v>1</v>
      </c>
    </row>
    <row r="121" spans="1:10" s="329" customFormat="1" ht="19.5" customHeight="1" x14ac:dyDescent="0.25">
      <c r="A121" s="542"/>
      <c r="B121" s="584"/>
      <c r="C121" s="585"/>
      <c r="D121" s="585"/>
      <c r="E121" s="586"/>
      <c r="F121" s="605" t="s">
        <v>103</v>
      </c>
      <c r="G121" s="589" t="e">
        <f>SUM(#REF!)</f>
        <v>#REF!</v>
      </c>
      <c r="H121" s="589">
        <v>219580</v>
      </c>
      <c r="I121" s="552">
        <v>219580</v>
      </c>
      <c r="J121" s="553">
        <f t="shared" si="6"/>
        <v>1</v>
      </c>
    </row>
    <row r="122" spans="1:10" s="329" customFormat="1" ht="18.75" customHeight="1" x14ac:dyDescent="0.25">
      <c r="A122" s="542"/>
      <c r="B122" s="578"/>
      <c r="C122" s="579"/>
      <c r="D122" s="579"/>
      <c r="E122" s="580"/>
      <c r="F122" s="610" t="s">
        <v>219</v>
      </c>
      <c r="G122" s="611" t="e">
        <f>SUM(#REF!)</f>
        <v>#REF!</v>
      </c>
      <c r="H122" s="612">
        <v>4182463.14</v>
      </c>
      <c r="I122" s="552">
        <v>4182463.14</v>
      </c>
      <c r="J122" s="553">
        <f t="shared" si="6"/>
        <v>1</v>
      </c>
    </row>
    <row r="123" spans="1:10" s="324" customFormat="1" ht="52.5" customHeight="1" x14ac:dyDescent="0.25">
      <c r="A123" s="599"/>
      <c r="B123" s="569"/>
      <c r="C123" s="570"/>
      <c r="D123" s="570"/>
      <c r="E123" s="571"/>
      <c r="F123" s="609" t="s">
        <v>179</v>
      </c>
      <c r="G123" s="559" t="e">
        <f>G124+G125</f>
        <v>#REF!</v>
      </c>
      <c r="H123" s="559">
        <v>62445640</v>
      </c>
      <c r="I123" s="560">
        <v>62445640</v>
      </c>
      <c r="J123" s="561">
        <f t="shared" ref="J123:J157" si="7">I123/H123</f>
        <v>1</v>
      </c>
    </row>
    <row r="124" spans="1:10" s="329" customFormat="1" ht="30" customHeight="1" x14ac:dyDescent="0.25">
      <c r="A124" s="542"/>
      <c r="B124" s="584"/>
      <c r="C124" s="585"/>
      <c r="D124" s="585"/>
      <c r="E124" s="586"/>
      <c r="F124" s="605" t="s">
        <v>58</v>
      </c>
      <c r="G124" s="589" t="e">
        <f>#REF!</f>
        <v>#REF!</v>
      </c>
      <c r="H124" s="589">
        <v>56410344</v>
      </c>
      <c r="I124" s="552">
        <v>56410344</v>
      </c>
      <c r="J124" s="553">
        <f t="shared" si="7"/>
        <v>1</v>
      </c>
    </row>
    <row r="125" spans="1:10" s="329" customFormat="1" ht="30" customHeight="1" x14ac:dyDescent="0.25">
      <c r="A125" s="542"/>
      <c r="B125" s="584"/>
      <c r="C125" s="585"/>
      <c r="D125" s="585"/>
      <c r="E125" s="586"/>
      <c r="F125" s="605" t="s">
        <v>107</v>
      </c>
      <c r="G125" s="589" t="e">
        <f>#REF!</f>
        <v>#REF!</v>
      </c>
      <c r="H125" s="589">
        <v>6035296</v>
      </c>
      <c r="I125" s="552">
        <v>6035296</v>
      </c>
      <c r="J125" s="553">
        <f t="shared" si="7"/>
        <v>1</v>
      </c>
    </row>
    <row r="126" spans="1:10" s="324" customFormat="1" ht="46.5" customHeight="1" x14ac:dyDescent="0.25">
      <c r="A126" s="493"/>
      <c r="B126" s="569"/>
      <c r="C126" s="570"/>
      <c r="D126" s="570"/>
      <c r="E126" s="571"/>
      <c r="F126" s="609" t="s">
        <v>180</v>
      </c>
      <c r="G126" s="559" t="e">
        <f>G127+G128+G129+G130</f>
        <v>#REF!</v>
      </c>
      <c r="H126" s="559">
        <v>2746360</v>
      </c>
      <c r="I126" s="560">
        <v>2743660</v>
      </c>
      <c r="J126" s="561">
        <f t="shared" si="7"/>
        <v>0.99901688052549553</v>
      </c>
    </row>
    <row r="127" spans="1:10" s="329" customFormat="1" ht="84" customHeight="1" x14ac:dyDescent="0.25">
      <c r="A127" s="542"/>
      <c r="B127" s="584"/>
      <c r="C127" s="585"/>
      <c r="D127" s="585"/>
      <c r="E127" s="586"/>
      <c r="F127" s="605" t="s">
        <v>230</v>
      </c>
      <c r="G127" s="589" t="e">
        <f>#REF!</f>
        <v>#REF!</v>
      </c>
      <c r="H127" s="589">
        <v>42600</v>
      </c>
      <c r="I127" s="552">
        <v>39900</v>
      </c>
      <c r="J127" s="553">
        <f t="shared" si="7"/>
        <v>0.93661971830985913</v>
      </c>
    </row>
    <row r="128" spans="1:10" s="329" customFormat="1" ht="107.25" customHeight="1" x14ac:dyDescent="0.25">
      <c r="A128" s="542"/>
      <c r="B128" s="584"/>
      <c r="C128" s="585"/>
      <c r="D128" s="585"/>
      <c r="E128" s="586"/>
      <c r="F128" s="605" t="s">
        <v>231</v>
      </c>
      <c r="G128" s="589" t="e">
        <f>#REF!</f>
        <v>#REF!</v>
      </c>
      <c r="H128" s="589">
        <v>156400</v>
      </c>
      <c r="I128" s="552">
        <v>156400</v>
      </c>
      <c r="J128" s="553">
        <f t="shared" si="7"/>
        <v>1</v>
      </c>
    </row>
    <row r="129" spans="1:10" s="325" customFormat="1" ht="15" customHeight="1" x14ac:dyDescent="0.25">
      <c r="A129" s="542"/>
      <c r="B129" s="584"/>
      <c r="C129" s="585"/>
      <c r="D129" s="585"/>
      <c r="E129" s="586"/>
      <c r="F129" s="605" t="s">
        <v>90</v>
      </c>
      <c r="G129" s="589" t="e">
        <f>SUM(#REF!)</f>
        <v>#REF!</v>
      </c>
      <c r="H129" s="589">
        <v>1953000</v>
      </c>
      <c r="I129" s="552">
        <v>1953000</v>
      </c>
      <c r="J129" s="553">
        <f t="shared" si="7"/>
        <v>1</v>
      </c>
    </row>
    <row r="130" spans="1:10" s="325" customFormat="1" ht="15" customHeight="1" x14ac:dyDescent="0.25">
      <c r="A130" s="542"/>
      <c r="B130" s="584"/>
      <c r="C130" s="585"/>
      <c r="D130" s="585"/>
      <c r="E130" s="586"/>
      <c r="F130" s="605" t="s">
        <v>85</v>
      </c>
      <c r="G130" s="589" t="e">
        <f>#REF!</f>
        <v>#REF!</v>
      </c>
      <c r="H130" s="589">
        <v>594360</v>
      </c>
      <c r="I130" s="552">
        <v>594360</v>
      </c>
      <c r="J130" s="553">
        <f t="shared" si="7"/>
        <v>1</v>
      </c>
    </row>
    <row r="131" spans="1:10" s="324" customFormat="1" ht="30" customHeight="1" x14ac:dyDescent="0.25">
      <c r="A131" s="493"/>
      <c r="B131" s="569"/>
      <c r="C131" s="570"/>
      <c r="D131" s="570"/>
      <c r="E131" s="571"/>
      <c r="F131" s="609" t="s">
        <v>181</v>
      </c>
      <c r="G131" s="559" t="e">
        <f t="shared" ref="G131" si="8">G132</f>
        <v>#REF!</v>
      </c>
      <c r="H131" s="559">
        <v>10653253</v>
      </c>
      <c r="I131" s="560">
        <v>10653253</v>
      </c>
      <c r="J131" s="561">
        <f t="shared" si="7"/>
        <v>1</v>
      </c>
    </row>
    <row r="132" spans="1:10" s="325" customFormat="1" ht="15" customHeight="1" x14ac:dyDescent="0.25">
      <c r="A132" s="542"/>
      <c r="B132" s="584"/>
      <c r="C132" s="585"/>
      <c r="D132" s="585"/>
      <c r="E132" s="586"/>
      <c r="F132" s="605" t="s">
        <v>108</v>
      </c>
      <c r="G132" s="589" t="e">
        <f>#REF!</f>
        <v>#REF!</v>
      </c>
      <c r="H132" s="589">
        <v>10653253</v>
      </c>
      <c r="I132" s="552">
        <v>10653253</v>
      </c>
      <c r="J132" s="553">
        <f t="shared" si="7"/>
        <v>1</v>
      </c>
    </row>
    <row r="133" spans="1:10" s="324" customFormat="1" ht="30" customHeight="1" x14ac:dyDescent="0.25">
      <c r="A133" s="599"/>
      <c r="B133" s="569"/>
      <c r="C133" s="570"/>
      <c r="D133" s="570"/>
      <c r="E133" s="571"/>
      <c r="F133" s="609" t="s">
        <v>267</v>
      </c>
      <c r="G133" s="559" t="e">
        <f>G134</f>
        <v>#REF!</v>
      </c>
      <c r="H133" s="559">
        <v>13489509.279999999</v>
      </c>
      <c r="I133" s="560">
        <v>13470695.689999999</v>
      </c>
      <c r="J133" s="561">
        <f t="shared" si="7"/>
        <v>0.99860531694596977</v>
      </c>
    </row>
    <row r="134" spans="1:10" s="329" customFormat="1" ht="29.25" customHeight="1" x14ac:dyDescent="0.25">
      <c r="A134" s="542"/>
      <c r="B134" s="584"/>
      <c r="C134" s="585"/>
      <c r="D134" s="585"/>
      <c r="E134" s="586"/>
      <c r="F134" s="605" t="s">
        <v>38</v>
      </c>
      <c r="G134" s="589" t="e">
        <f>#REF!</f>
        <v>#REF!</v>
      </c>
      <c r="H134" s="589">
        <v>13489509.279999999</v>
      </c>
      <c r="I134" s="552">
        <v>13470695.689999999</v>
      </c>
      <c r="J134" s="553">
        <f t="shared" si="7"/>
        <v>0.99860531694596977</v>
      </c>
    </row>
    <row r="135" spans="1:10" s="324" customFormat="1" ht="29.25" customHeight="1" x14ac:dyDescent="0.25">
      <c r="A135" s="493"/>
      <c r="B135" s="569"/>
      <c r="C135" s="570"/>
      <c r="D135" s="570"/>
      <c r="E135" s="571"/>
      <c r="F135" s="609" t="s">
        <v>109</v>
      </c>
      <c r="G135" s="559" t="e">
        <f>G136+G137</f>
        <v>#REF!</v>
      </c>
      <c r="H135" s="559">
        <v>28624369.52</v>
      </c>
      <c r="I135" s="560">
        <v>28624369.52</v>
      </c>
      <c r="J135" s="561">
        <f t="shared" si="7"/>
        <v>1</v>
      </c>
    </row>
    <row r="136" spans="1:10" s="329" customFormat="1" ht="15" customHeight="1" x14ac:dyDescent="0.25">
      <c r="A136" s="542"/>
      <c r="B136" s="584"/>
      <c r="C136" s="585"/>
      <c r="D136" s="585"/>
      <c r="E136" s="586"/>
      <c r="F136" s="605" t="s">
        <v>110</v>
      </c>
      <c r="G136" s="589" t="e">
        <f>#REF!</f>
        <v>#REF!</v>
      </c>
      <c r="H136" s="589">
        <v>5000000</v>
      </c>
      <c r="I136" s="552">
        <v>5000000</v>
      </c>
      <c r="J136" s="553">
        <f t="shared" si="7"/>
        <v>1</v>
      </c>
    </row>
    <row r="137" spans="1:10" s="329" customFormat="1" ht="16.5" customHeight="1" thickBot="1" x14ac:dyDescent="0.3">
      <c r="A137" s="542"/>
      <c r="B137" s="584"/>
      <c r="C137" s="585"/>
      <c r="D137" s="585"/>
      <c r="E137" s="586"/>
      <c r="F137" s="605" t="s">
        <v>111</v>
      </c>
      <c r="G137" s="589" t="e">
        <f>#REF!</f>
        <v>#REF!</v>
      </c>
      <c r="H137" s="589">
        <v>23624369.52</v>
      </c>
      <c r="I137" s="552">
        <v>23624369.52</v>
      </c>
      <c r="J137" s="553">
        <f t="shared" si="7"/>
        <v>1</v>
      </c>
    </row>
    <row r="138" spans="1:10" s="319" customFormat="1" ht="94.5" customHeight="1" thickBot="1" x14ac:dyDescent="0.3">
      <c r="A138" s="484">
        <v>7</v>
      </c>
      <c r="B138" s="485"/>
      <c r="C138" s="486"/>
      <c r="D138" s="486"/>
      <c r="E138" s="487"/>
      <c r="F138" s="488" t="s">
        <v>247</v>
      </c>
      <c r="G138" s="489" t="e">
        <f>G139+G142</f>
        <v>#REF!</v>
      </c>
      <c r="H138" s="490">
        <v>9087000</v>
      </c>
      <c r="I138" s="491">
        <v>9085900</v>
      </c>
      <c r="J138" s="492">
        <f t="shared" si="7"/>
        <v>0.99987894794761745</v>
      </c>
    </row>
    <row r="139" spans="1:10" s="324" customFormat="1" ht="68.25" customHeight="1" x14ac:dyDescent="0.25">
      <c r="A139" s="613"/>
      <c r="B139" s="614"/>
      <c r="C139" s="615"/>
      <c r="D139" s="615"/>
      <c r="E139" s="616"/>
      <c r="F139" s="617" t="s">
        <v>268</v>
      </c>
      <c r="G139" s="538" t="e">
        <f>G140</f>
        <v>#REF!</v>
      </c>
      <c r="H139" s="539">
        <v>7069000</v>
      </c>
      <c r="I139" s="539">
        <v>7068000</v>
      </c>
      <c r="J139" s="541">
        <f t="shared" si="7"/>
        <v>0.99985853727542795</v>
      </c>
    </row>
    <row r="140" spans="1:10" s="325" customFormat="1" ht="45" customHeight="1" x14ac:dyDescent="0.25">
      <c r="A140" s="542"/>
      <c r="B140" s="584"/>
      <c r="C140" s="585"/>
      <c r="D140" s="585"/>
      <c r="E140" s="586"/>
      <c r="F140" s="605" t="s">
        <v>113</v>
      </c>
      <c r="G140" s="588" t="e">
        <f>#REF!</f>
        <v>#REF!</v>
      </c>
      <c r="H140" s="589">
        <v>6919000</v>
      </c>
      <c r="I140" s="552">
        <v>6918000</v>
      </c>
      <c r="J140" s="553">
        <f t="shared" si="7"/>
        <v>0.99985547044370571</v>
      </c>
    </row>
    <row r="141" spans="1:10" s="318" customFormat="1" ht="48" customHeight="1" x14ac:dyDescent="0.25">
      <c r="A141" s="517"/>
      <c r="B141" s="584"/>
      <c r="C141" s="585"/>
      <c r="D141" s="585"/>
      <c r="E141" s="586"/>
      <c r="F141" s="605" t="s">
        <v>510</v>
      </c>
      <c r="G141" s="588"/>
      <c r="H141" s="589">
        <v>150000</v>
      </c>
      <c r="I141" s="552">
        <v>150000</v>
      </c>
      <c r="J141" s="553">
        <f t="shared" si="7"/>
        <v>1</v>
      </c>
    </row>
    <row r="142" spans="1:10" s="324" customFormat="1" ht="30" customHeight="1" x14ac:dyDescent="0.25">
      <c r="A142" s="493"/>
      <c r="B142" s="618"/>
      <c r="C142" s="619"/>
      <c r="D142" s="619"/>
      <c r="E142" s="620"/>
      <c r="F142" s="617" t="s">
        <v>187</v>
      </c>
      <c r="G142" s="538" t="e">
        <f t="shared" ref="G142" si="9">G143</f>
        <v>#REF!</v>
      </c>
      <c r="H142" s="539">
        <v>2018000</v>
      </c>
      <c r="I142" s="560">
        <v>2017900</v>
      </c>
      <c r="J142" s="561">
        <f t="shared" si="7"/>
        <v>0.99995044598612493</v>
      </c>
    </row>
    <row r="143" spans="1:10" s="325" customFormat="1" ht="30" customHeight="1" thickBot="1" x14ac:dyDescent="0.3">
      <c r="A143" s="621"/>
      <c r="B143" s="578"/>
      <c r="C143" s="579"/>
      <c r="D143" s="579"/>
      <c r="E143" s="580"/>
      <c r="F143" s="605" t="s">
        <v>114</v>
      </c>
      <c r="G143" s="588" t="e">
        <f>#REF!</f>
        <v>#REF!</v>
      </c>
      <c r="H143" s="589">
        <v>2018000</v>
      </c>
      <c r="I143" s="552">
        <v>2017900</v>
      </c>
      <c r="J143" s="553">
        <f t="shared" si="7"/>
        <v>0.99995044598612493</v>
      </c>
    </row>
    <row r="144" spans="1:10" s="319" customFormat="1" ht="40.5" customHeight="1" thickBot="1" x14ac:dyDescent="0.3">
      <c r="A144" s="484">
        <v>8</v>
      </c>
      <c r="B144" s="485"/>
      <c r="C144" s="486"/>
      <c r="D144" s="486"/>
      <c r="E144" s="487"/>
      <c r="F144" s="488" t="s">
        <v>243</v>
      </c>
      <c r="G144" s="489" t="e">
        <f>G145+G155+G160+G165+G170+G173+G162</f>
        <v>#REF!</v>
      </c>
      <c r="H144" s="622">
        <v>2164182421.2400002</v>
      </c>
      <c r="I144" s="622">
        <v>1529094435.1099999</v>
      </c>
      <c r="J144" s="623">
        <f t="shared" si="7"/>
        <v>0.70654600097614817</v>
      </c>
    </row>
    <row r="145" spans="1:10" s="324" customFormat="1" ht="33.75" customHeight="1" x14ac:dyDescent="0.25">
      <c r="A145" s="593"/>
      <c r="B145" s="606"/>
      <c r="C145" s="607"/>
      <c r="D145" s="607"/>
      <c r="E145" s="608"/>
      <c r="F145" s="557" t="s">
        <v>193</v>
      </c>
      <c r="G145" s="539" t="e">
        <f>G147+G148+G149+G150+G151+G153</f>
        <v>#REF!</v>
      </c>
      <c r="H145" s="624">
        <v>192399599.06</v>
      </c>
      <c r="I145" s="625">
        <v>181058986.59</v>
      </c>
      <c r="J145" s="626">
        <f t="shared" si="7"/>
        <v>0.94105698491365664</v>
      </c>
    </row>
    <row r="146" spans="1:10" s="324" customFormat="1" ht="36.75" customHeight="1" x14ac:dyDescent="0.25">
      <c r="A146" s="593"/>
      <c r="B146" s="578"/>
      <c r="C146" s="579"/>
      <c r="D146" s="579"/>
      <c r="E146" s="586"/>
      <c r="F146" s="587" t="s">
        <v>459</v>
      </c>
      <c r="G146" s="589"/>
      <c r="H146" s="589">
        <v>20931252.620000001</v>
      </c>
      <c r="I146" s="552">
        <v>19775137.719999999</v>
      </c>
      <c r="J146" s="553">
        <f t="shared" si="7"/>
        <v>0.94476609111796184</v>
      </c>
    </row>
    <row r="147" spans="1:10" s="325" customFormat="1" ht="119.25" customHeight="1" x14ac:dyDescent="0.25">
      <c r="A147" s="542"/>
      <c r="B147" s="578"/>
      <c r="C147" s="579"/>
      <c r="D147" s="579"/>
      <c r="E147" s="586"/>
      <c r="F147" s="587" t="s">
        <v>205</v>
      </c>
      <c r="G147" s="589" t="e">
        <f>#REF!</f>
        <v>#REF!</v>
      </c>
      <c r="H147" s="589">
        <v>31518155</v>
      </c>
      <c r="I147" s="552">
        <v>22295867.73</v>
      </c>
      <c r="J147" s="553">
        <f t="shared" si="7"/>
        <v>0.70739761670694246</v>
      </c>
    </row>
    <row r="148" spans="1:10" s="325" customFormat="1" ht="30" customHeight="1" x14ac:dyDescent="0.25">
      <c r="A148" s="542"/>
      <c r="B148" s="578"/>
      <c r="C148" s="579"/>
      <c r="D148" s="579"/>
      <c r="E148" s="586"/>
      <c r="F148" s="587" t="s">
        <v>38</v>
      </c>
      <c r="G148" s="589" t="e">
        <f>#REF!</f>
        <v>#REF!</v>
      </c>
      <c r="H148" s="589">
        <v>40083996.299999997</v>
      </c>
      <c r="I148" s="552">
        <v>39807006.899999999</v>
      </c>
      <c r="J148" s="553">
        <f t="shared" si="7"/>
        <v>0.993089775831558</v>
      </c>
    </row>
    <row r="149" spans="1:10" s="325" customFormat="1" ht="30" customHeight="1" x14ac:dyDescent="0.25">
      <c r="A149" s="542"/>
      <c r="B149" s="578"/>
      <c r="C149" s="579"/>
      <c r="D149" s="579"/>
      <c r="E149" s="586"/>
      <c r="F149" s="587" t="s">
        <v>118</v>
      </c>
      <c r="G149" s="589" t="e">
        <f>#REF!</f>
        <v>#REF!</v>
      </c>
      <c r="H149" s="589">
        <v>37017902.439999998</v>
      </c>
      <c r="I149" s="552">
        <v>36858936.75</v>
      </c>
      <c r="J149" s="553">
        <f t="shared" si="7"/>
        <v>0.99570570779212419</v>
      </c>
    </row>
    <row r="150" spans="1:10" s="325" customFormat="1" ht="30" customHeight="1" x14ac:dyDescent="0.25">
      <c r="A150" s="542"/>
      <c r="B150" s="578"/>
      <c r="C150" s="579"/>
      <c r="D150" s="579"/>
      <c r="E150" s="586"/>
      <c r="F150" s="587" t="s">
        <v>119</v>
      </c>
      <c r="G150" s="589" t="e">
        <f>#REF!</f>
        <v>#REF!</v>
      </c>
      <c r="H150" s="589">
        <v>1483112.27</v>
      </c>
      <c r="I150" s="552">
        <v>1483112.27</v>
      </c>
      <c r="J150" s="553">
        <f t="shared" si="7"/>
        <v>1</v>
      </c>
    </row>
    <row r="151" spans="1:10" s="325" customFormat="1" ht="63.75" customHeight="1" x14ac:dyDescent="0.25">
      <c r="A151" s="542"/>
      <c r="B151" s="578"/>
      <c r="C151" s="579"/>
      <c r="D151" s="579"/>
      <c r="E151" s="586"/>
      <c r="F151" s="587" t="s">
        <v>154</v>
      </c>
      <c r="G151" s="589" t="e">
        <f>#REF!</f>
        <v>#REF!</v>
      </c>
      <c r="H151" s="589">
        <v>31203833.030000001</v>
      </c>
      <c r="I151" s="552">
        <v>30677577.82</v>
      </c>
      <c r="J151" s="553">
        <f t="shared" si="7"/>
        <v>0.98313491776814577</v>
      </c>
    </row>
    <row r="152" spans="1:10" s="318" customFormat="1" ht="27.75" customHeight="1" x14ac:dyDescent="0.25">
      <c r="A152" s="517"/>
      <c r="B152" s="578"/>
      <c r="C152" s="579"/>
      <c r="D152" s="579"/>
      <c r="E152" s="586"/>
      <c r="F152" s="587" t="s">
        <v>121</v>
      </c>
      <c r="G152" s="589"/>
      <c r="H152" s="589">
        <v>17360176.399999999</v>
      </c>
      <c r="I152" s="552">
        <v>17360176.399999999</v>
      </c>
      <c r="J152" s="553">
        <f t="shared" si="7"/>
        <v>1</v>
      </c>
    </row>
    <row r="153" spans="1:10" s="325" customFormat="1" ht="29.25" customHeight="1" x14ac:dyDescent="0.25">
      <c r="A153" s="542"/>
      <c r="B153" s="578"/>
      <c r="C153" s="579"/>
      <c r="D153" s="579"/>
      <c r="E153" s="586"/>
      <c r="F153" s="587" t="s">
        <v>426</v>
      </c>
      <c r="G153" s="589" t="e">
        <f>#REF!</f>
        <v>#REF!</v>
      </c>
      <c r="H153" s="589">
        <v>10648461</v>
      </c>
      <c r="I153" s="552">
        <v>10648461</v>
      </c>
      <c r="J153" s="553">
        <f t="shared" si="7"/>
        <v>1</v>
      </c>
    </row>
    <row r="154" spans="1:10" s="318" customFormat="1" ht="28.5" customHeight="1" x14ac:dyDescent="0.25">
      <c r="A154" s="517"/>
      <c r="B154" s="578"/>
      <c r="C154" s="579"/>
      <c r="D154" s="579"/>
      <c r="E154" s="586"/>
      <c r="F154" s="587" t="s">
        <v>437</v>
      </c>
      <c r="G154" s="589" t="e">
        <f>#REF!</f>
        <v>#REF!</v>
      </c>
      <c r="H154" s="589">
        <v>2152710</v>
      </c>
      <c r="I154" s="552">
        <v>2152710</v>
      </c>
      <c r="J154" s="553">
        <f t="shared" si="7"/>
        <v>1</v>
      </c>
    </row>
    <row r="155" spans="1:10" s="324" customFormat="1" ht="30" customHeight="1" x14ac:dyDescent="0.25">
      <c r="A155" s="493"/>
      <c r="B155" s="569"/>
      <c r="C155" s="570"/>
      <c r="D155" s="570"/>
      <c r="E155" s="571"/>
      <c r="F155" s="557" t="s">
        <v>194</v>
      </c>
      <c r="G155" s="559" t="e">
        <f>G156+G157</f>
        <v>#REF!</v>
      </c>
      <c r="H155" s="559">
        <v>74830053.810000002</v>
      </c>
      <c r="I155" s="560">
        <v>57711848.090000004</v>
      </c>
      <c r="J155" s="561">
        <f t="shared" si="7"/>
        <v>0.77123889602612594</v>
      </c>
    </row>
    <row r="156" spans="1:10" s="325" customFormat="1" ht="30" customHeight="1" x14ac:dyDescent="0.25">
      <c r="A156" s="542"/>
      <c r="B156" s="578"/>
      <c r="C156" s="579"/>
      <c r="D156" s="579"/>
      <c r="E156" s="586"/>
      <c r="F156" s="587" t="s">
        <v>122</v>
      </c>
      <c r="G156" s="589" t="e">
        <f>#REF!</f>
        <v>#REF!</v>
      </c>
      <c r="H156" s="589">
        <v>10958477.01</v>
      </c>
      <c r="I156" s="552">
        <v>10876742.57</v>
      </c>
      <c r="J156" s="553">
        <f t="shared" si="7"/>
        <v>0.99254144166881819</v>
      </c>
    </row>
    <row r="157" spans="1:10" s="325" customFormat="1" ht="42" customHeight="1" x14ac:dyDescent="0.25">
      <c r="A157" s="542"/>
      <c r="B157" s="578"/>
      <c r="C157" s="579"/>
      <c r="D157" s="579"/>
      <c r="E157" s="586"/>
      <c r="F157" s="587" t="s">
        <v>123</v>
      </c>
      <c r="G157" s="589" t="e">
        <f>#REF!</f>
        <v>#REF!</v>
      </c>
      <c r="H157" s="589">
        <v>647007.80000000005</v>
      </c>
      <c r="I157" s="552">
        <v>647007.80000000005</v>
      </c>
      <c r="J157" s="553">
        <f t="shared" si="7"/>
        <v>1</v>
      </c>
    </row>
    <row r="158" spans="1:10" s="318" customFormat="1" ht="33" customHeight="1" x14ac:dyDescent="0.25">
      <c r="A158" s="517"/>
      <c r="B158" s="578"/>
      <c r="C158" s="579"/>
      <c r="D158" s="579"/>
      <c r="E158" s="586"/>
      <c r="F158" s="587" t="s">
        <v>455</v>
      </c>
      <c r="G158" s="589"/>
      <c r="H158" s="589">
        <v>61000000</v>
      </c>
      <c r="I158" s="552">
        <v>44163528.719999999</v>
      </c>
      <c r="J158" s="553">
        <f t="shared" ref="J158:J178" si="10">I158/H158</f>
        <v>0.72399227409836064</v>
      </c>
    </row>
    <row r="159" spans="1:10" s="330" customFormat="1" ht="30" customHeight="1" x14ac:dyDescent="0.25">
      <c r="A159" s="542"/>
      <c r="B159" s="578"/>
      <c r="C159" s="579"/>
      <c r="D159" s="579"/>
      <c r="E159" s="586"/>
      <c r="F159" s="587" t="s">
        <v>20</v>
      </c>
      <c r="G159" s="589" t="e">
        <f>SUM(#REF!)</f>
        <v>#REF!</v>
      </c>
      <c r="H159" s="589">
        <v>2224569</v>
      </c>
      <c r="I159" s="552">
        <v>2024569</v>
      </c>
      <c r="J159" s="553">
        <f t="shared" si="10"/>
        <v>0.9100949442341415</v>
      </c>
    </row>
    <row r="160" spans="1:10" s="318" customFormat="1" ht="23.25" customHeight="1" x14ac:dyDescent="0.25">
      <c r="A160" s="517"/>
      <c r="B160" s="569"/>
      <c r="C160" s="570"/>
      <c r="D160" s="570"/>
      <c r="E160" s="571"/>
      <c r="F160" s="557" t="s">
        <v>250</v>
      </c>
      <c r="G160" s="559" t="e">
        <f>G161</f>
        <v>#REF!</v>
      </c>
      <c r="H160" s="559">
        <v>11676000</v>
      </c>
      <c r="I160" s="560">
        <v>5666834.6900000004</v>
      </c>
      <c r="J160" s="561">
        <f t="shared" si="10"/>
        <v>0.48534041538198014</v>
      </c>
    </row>
    <row r="161" spans="1:10" s="318" customFormat="1" ht="18" customHeight="1" x14ac:dyDescent="0.25">
      <c r="A161" s="517"/>
      <c r="B161" s="578"/>
      <c r="C161" s="579"/>
      <c r="D161" s="579"/>
      <c r="E161" s="586"/>
      <c r="F161" s="587" t="s">
        <v>250</v>
      </c>
      <c r="G161" s="589" t="e">
        <f>#REF!</f>
        <v>#REF!</v>
      </c>
      <c r="H161" s="589">
        <v>11676000</v>
      </c>
      <c r="I161" s="552">
        <v>5666834.6900000004</v>
      </c>
      <c r="J161" s="553">
        <f t="shared" si="10"/>
        <v>0.48534041538198014</v>
      </c>
    </row>
    <row r="162" spans="1:10" s="324" customFormat="1" ht="30.75" customHeight="1" x14ac:dyDescent="0.25">
      <c r="A162" s="493"/>
      <c r="B162" s="569"/>
      <c r="C162" s="570"/>
      <c r="D162" s="570"/>
      <c r="E162" s="571"/>
      <c r="F162" s="557" t="s">
        <v>126</v>
      </c>
      <c r="G162" s="559" t="e">
        <f>G163</f>
        <v>#REF!</v>
      </c>
      <c r="H162" s="559">
        <v>6308322.4500000002</v>
      </c>
      <c r="I162" s="560">
        <v>6256417.3700000001</v>
      </c>
      <c r="J162" s="561">
        <f t="shared" si="10"/>
        <v>0.9917719678390885</v>
      </c>
    </row>
    <row r="163" spans="1:10" s="325" customFormat="1" ht="30.75" customHeight="1" x14ac:dyDescent="0.25">
      <c r="A163" s="542"/>
      <c r="B163" s="578"/>
      <c r="C163" s="579"/>
      <c r="D163" s="579"/>
      <c r="E163" s="586"/>
      <c r="F163" s="587" t="s">
        <v>144</v>
      </c>
      <c r="G163" s="589" t="e">
        <f>#REF!</f>
        <v>#REF!</v>
      </c>
      <c r="H163" s="589">
        <v>35891.74</v>
      </c>
      <c r="I163" s="552">
        <v>0</v>
      </c>
      <c r="J163" s="553">
        <f t="shared" si="10"/>
        <v>0</v>
      </c>
    </row>
    <row r="164" spans="1:10" s="318" customFormat="1" ht="30" customHeight="1" thickBot="1" x14ac:dyDescent="0.3">
      <c r="A164" s="517"/>
      <c r="B164" s="578"/>
      <c r="C164" s="579"/>
      <c r="D164" s="579"/>
      <c r="E164" s="586"/>
      <c r="F164" s="587" t="s">
        <v>251</v>
      </c>
      <c r="G164" s="589"/>
      <c r="H164" s="589">
        <v>6272430.71</v>
      </c>
      <c r="I164" s="552">
        <v>6256417.3700000001</v>
      </c>
      <c r="J164" s="553">
        <f t="shared" si="10"/>
        <v>0.99744702799594576</v>
      </c>
    </row>
    <row r="165" spans="1:10" s="318" customFormat="1" ht="28.5" customHeight="1" thickBot="1" x14ac:dyDescent="0.3">
      <c r="A165" s="517"/>
      <c r="B165" s="596"/>
      <c r="C165" s="597"/>
      <c r="D165" s="597"/>
      <c r="E165" s="627"/>
      <c r="F165" s="497" t="s">
        <v>252</v>
      </c>
      <c r="G165" s="498" t="e">
        <f>G166+G167+G168</f>
        <v>#REF!</v>
      </c>
      <c r="H165" s="499">
        <v>894904975.74000001</v>
      </c>
      <c r="I165" s="500">
        <v>680353732.1400001</v>
      </c>
      <c r="J165" s="501">
        <f t="shared" si="10"/>
        <v>0.76025248555290825</v>
      </c>
    </row>
    <row r="166" spans="1:10" s="318" customFormat="1" ht="48.75" customHeight="1" x14ac:dyDescent="0.25">
      <c r="A166" s="517"/>
      <c r="B166" s="578"/>
      <c r="C166" s="579"/>
      <c r="D166" s="579"/>
      <c r="E166" s="586"/>
      <c r="F166" s="587" t="s">
        <v>188</v>
      </c>
      <c r="G166" s="588" t="e">
        <f>#REF!+#REF!</f>
        <v>#REF!</v>
      </c>
      <c r="H166" s="589">
        <v>15577302.220000001</v>
      </c>
      <c r="I166" s="590">
        <v>15574785.190000001</v>
      </c>
      <c r="J166" s="591">
        <f t="shared" si="10"/>
        <v>0.9998384168218315</v>
      </c>
    </row>
    <row r="167" spans="1:10" s="318" customFormat="1" ht="44.25" customHeight="1" x14ac:dyDescent="0.25">
      <c r="A167" s="517"/>
      <c r="B167" s="578"/>
      <c r="C167" s="579"/>
      <c r="D167" s="579"/>
      <c r="E167" s="586"/>
      <c r="F167" s="587" t="s">
        <v>203</v>
      </c>
      <c r="G167" s="588" t="e">
        <f>#REF!+#REF!</f>
        <v>#REF!</v>
      </c>
      <c r="H167" s="589">
        <v>4684609.8</v>
      </c>
      <c r="I167" s="552">
        <v>4684609.8</v>
      </c>
      <c r="J167" s="553">
        <f t="shared" si="10"/>
        <v>1</v>
      </c>
    </row>
    <row r="168" spans="1:10" s="318" customFormat="1" ht="33" customHeight="1" x14ac:dyDescent="0.25">
      <c r="A168" s="517"/>
      <c r="B168" s="578"/>
      <c r="C168" s="579"/>
      <c r="D168" s="579"/>
      <c r="E168" s="586"/>
      <c r="F168" s="587" t="s">
        <v>189</v>
      </c>
      <c r="G168" s="588" t="e">
        <f>#REF!</f>
        <v>#REF!</v>
      </c>
      <c r="H168" s="589">
        <v>14190373.08</v>
      </c>
      <c r="I168" s="552">
        <v>13438733.08</v>
      </c>
      <c r="J168" s="553">
        <f t="shared" si="10"/>
        <v>0.94703169565997058</v>
      </c>
    </row>
    <row r="169" spans="1:10" s="318" customFormat="1" ht="53.25" customHeight="1" thickBot="1" x14ac:dyDescent="0.3">
      <c r="A169" s="517"/>
      <c r="B169" s="578"/>
      <c r="C169" s="579"/>
      <c r="D169" s="579"/>
      <c r="E169" s="586"/>
      <c r="F169" s="587" t="s">
        <v>204</v>
      </c>
      <c r="G169" s="588" t="e">
        <f>SUM(#REF!)</f>
        <v>#REF!</v>
      </c>
      <c r="H169" s="589">
        <v>860452690.63999999</v>
      </c>
      <c r="I169" s="552">
        <v>646655604.07000005</v>
      </c>
      <c r="J169" s="553">
        <f t="shared" si="10"/>
        <v>0.75152952754325308</v>
      </c>
    </row>
    <row r="170" spans="1:10" s="318" customFormat="1" ht="36" customHeight="1" thickBot="1" x14ac:dyDescent="0.3">
      <c r="A170" s="517"/>
      <c r="B170" s="596"/>
      <c r="C170" s="597"/>
      <c r="D170" s="597"/>
      <c r="E170" s="627"/>
      <c r="F170" s="497" t="s">
        <v>253</v>
      </c>
      <c r="G170" s="498" t="e">
        <f>G171+G172</f>
        <v>#REF!</v>
      </c>
      <c r="H170" s="499">
        <v>574473527.51000011</v>
      </c>
      <c r="I170" s="500">
        <v>373998237.14999992</v>
      </c>
      <c r="J170" s="501">
        <f t="shared" si="10"/>
        <v>0.65102780065612265</v>
      </c>
    </row>
    <row r="171" spans="1:10" s="318" customFormat="1" ht="66.75" customHeight="1" x14ac:dyDescent="0.25">
      <c r="A171" s="517"/>
      <c r="B171" s="602"/>
      <c r="C171" s="603"/>
      <c r="D171" s="603"/>
      <c r="E171" s="604"/>
      <c r="F171" s="605" t="s">
        <v>190</v>
      </c>
      <c r="G171" s="589" t="e">
        <f>#REF!</f>
        <v>#REF!</v>
      </c>
      <c r="H171" s="589">
        <v>28754537.199999999</v>
      </c>
      <c r="I171" s="590">
        <v>28182618.649999999</v>
      </c>
      <c r="J171" s="591">
        <f t="shared" si="10"/>
        <v>0.9801103197724218</v>
      </c>
    </row>
    <row r="172" spans="1:10" s="318" customFormat="1" ht="37.5" customHeight="1" thickBot="1" x14ac:dyDescent="0.3">
      <c r="A172" s="517"/>
      <c r="B172" s="578"/>
      <c r="C172" s="579"/>
      <c r="D172" s="579"/>
      <c r="E172" s="586"/>
      <c r="F172" s="605" t="s">
        <v>191</v>
      </c>
      <c r="G172" s="589" t="e">
        <f>#REF!+#REF!+#REF!</f>
        <v>#REF!</v>
      </c>
      <c r="H172" s="589">
        <v>545718990.31000006</v>
      </c>
      <c r="I172" s="552">
        <v>345815618.49999994</v>
      </c>
      <c r="J172" s="553">
        <f t="shared" si="10"/>
        <v>0.63368807873729405</v>
      </c>
    </row>
    <row r="173" spans="1:10" s="318" customFormat="1" ht="36.75" customHeight="1" thickBot="1" x14ac:dyDescent="0.3">
      <c r="A173" s="517"/>
      <c r="B173" s="596"/>
      <c r="C173" s="597"/>
      <c r="D173" s="597"/>
      <c r="E173" s="627"/>
      <c r="F173" s="497" t="s">
        <v>451</v>
      </c>
      <c r="G173" s="498" t="e">
        <f>G174</f>
        <v>#REF!</v>
      </c>
      <c r="H173" s="499">
        <v>409589942.66999996</v>
      </c>
      <c r="I173" s="500">
        <v>224048379.08000001</v>
      </c>
      <c r="J173" s="501">
        <f t="shared" si="10"/>
        <v>0.54700654420245909</v>
      </c>
    </row>
    <row r="174" spans="1:10" s="318" customFormat="1" ht="64.5" customHeight="1" x14ac:dyDescent="0.25">
      <c r="A174" s="517"/>
      <c r="B174" s="602"/>
      <c r="C174" s="603"/>
      <c r="D174" s="603"/>
      <c r="E174" s="604"/>
      <c r="F174" s="605" t="s">
        <v>192</v>
      </c>
      <c r="G174" s="589" t="e">
        <f>#REF!+#REF!+#REF!+#REF!+#REF!</f>
        <v>#REF!</v>
      </c>
      <c r="H174" s="628">
        <v>406787299.27999997</v>
      </c>
      <c r="I174" s="629">
        <v>221245735.77000001</v>
      </c>
      <c r="J174" s="630">
        <f t="shared" si="10"/>
        <v>0.5438855543464548</v>
      </c>
    </row>
    <row r="175" spans="1:10" s="318" customFormat="1" ht="15.75" customHeight="1" thickBot="1" x14ac:dyDescent="0.3">
      <c r="A175" s="517"/>
      <c r="B175" s="578"/>
      <c r="C175" s="579"/>
      <c r="D175" s="579"/>
      <c r="E175" s="580"/>
      <c r="F175" s="610" t="s">
        <v>219</v>
      </c>
      <c r="G175" s="611"/>
      <c r="H175" s="551">
        <v>2802643.3899999997</v>
      </c>
      <c r="I175" s="552">
        <v>2802643.31</v>
      </c>
      <c r="J175" s="553">
        <f t="shared" si="10"/>
        <v>0.99999997145551944</v>
      </c>
    </row>
    <row r="176" spans="1:10" s="409" customFormat="1" ht="35.25" customHeight="1" thickBot="1" x14ac:dyDescent="0.3">
      <c r="A176" s="484">
        <v>9</v>
      </c>
      <c r="B176" s="485"/>
      <c r="C176" s="486"/>
      <c r="D176" s="486"/>
      <c r="E176" s="487"/>
      <c r="F176" s="488" t="s">
        <v>239</v>
      </c>
      <c r="G176" s="489" t="e">
        <f t="shared" ref="G176" si="11">G177</f>
        <v>#REF!</v>
      </c>
      <c r="H176" s="490">
        <v>61353581.880000003</v>
      </c>
      <c r="I176" s="491">
        <v>58343623.489999995</v>
      </c>
      <c r="J176" s="492">
        <f t="shared" si="10"/>
        <v>0.95094078784369729</v>
      </c>
    </row>
    <row r="177" spans="1:10" s="324" customFormat="1" ht="43.5" customHeight="1" x14ac:dyDescent="0.25">
      <c r="A177" s="493"/>
      <c r="B177" s="631"/>
      <c r="C177" s="632"/>
      <c r="D177" s="632"/>
      <c r="E177" s="620"/>
      <c r="F177" s="633" t="s">
        <v>240</v>
      </c>
      <c r="G177" s="538" t="e">
        <f>G178+G179+G180+#REF!</f>
        <v>#REF!</v>
      </c>
      <c r="H177" s="539">
        <v>61353581.880000003</v>
      </c>
      <c r="I177" s="540">
        <v>58343623.489999995</v>
      </c>
      <c r="J177" s="541">
        <f t="shared" si="10"/>
        <v>0.95094078784369729</v>
      </c>
    </row>
    <row r="178" spans="1:10" s="325" customFormat="1" ht="29.25" customHeight="1" x14ac:dyDescent="0.25">
      <c r="A178" s="542"/>
      <c r="B178" s="578"/>
      <c r="C178" s="579"/>
      <c r="D178" s="579"/>
      <c r="E178" s="586"/>
      <c r="F178" s="587" t="s">
        <v>38</v>
      </c>
      <c r="G178" s="588" t="e">
        <f>#REF!</f>
        <v>#REF!</v>
      </c>
      <c r="H178" s="589">
        <v>41012416.329999998</v>
      </c>
      <c r="I178" s="552">
        <v>40467215.619999997</v>
      </c>
      <c r="J178" s="553">
        <f t="shared" si="10"/>
        <v>0.98670644749109326</v>
      </c>
    </row>
    <row r="179" spans="1:10" s="325" customFormat="1" ht="29.25" customHeight="1" x14ac:dyDescent="0.25">
      <c r="A179" s="542"/>
      <c r="B179" s="578"/>
      <c r="C179" s="579"/>
      <c r="D179" s="579"/>
      <c r="E179" s="586"/>
      <c r="F179" s="587" t="s">
        <v>241</v>
      </c>
      <c r="G179" s="588" t="e">
        <f>#REF!</f>
        <v>#REF!</v>
      </c>
      <c r="H179" s="589">
        <v>17479116.030000001</v>
      </c>
      <c r="I179" s="552">
        <v>17270339.359999999</v>
      </c>
      <c r="J179" s="553">
        <f t="shared" ref="J179:J211" si="12">I179/H179</f>
        <v>0.98805565054653388</v>
      </c>
    </row>
    <row r="180" spans="1:10" s="325" customFormat="1" ht="27" customHeight="1" x14ac:dyDescent="0.25">
      <c r="A180" s="542"/>
      <c r="B180" s="578"/>
      <c r="C180" s="579"/>
      <c r="D180" s="579"/>
      <c r="E180" s="586"/>
      <c r="F180" s="587" t="s">
        <v>129</v>
      </c>
      <c r="G180" s="588" t="e">
        <f>#REF!</f>
        <v>#REF!</v>
      </c>
      <c r="H180" s="589">
        <v>2248133.3199999998</v>
      </c>
      <c r="I180" s="552">
        <v>0</v>
      </c>
      <c r="J180" s="553">
        <f t="shared" si="12"/>
        <v>0</v>
      </c>
    </row>
    <row r="181" spans="1:10" s="329" customFormat="1" ht="30.75" thickBot="1" x14ac:dyDescent="0.3">
      <c r="A181" s="634"/>
      <c r="B181" s="578"/>
      <c r="C181" s="579"/>
      <c r="D181" s="579"/>
      <c r="E181" s="586"/>
      <c r="F181" s="587" t="s">
        <v>202</v>
      </c>
      <c r="G181" s="588" t="e">
        <f>SUM(#REF!)</f>
        <v>#REF!</v>
      </c>
      <c r="H181" s="589">
        <v>613916.19999999995</v>
      </c>
      <c r="I181" s="552">
        <v>606068.51</v>
      </c>
      <c r="J181" s="553">
        <f t="shared" si="12"/>
        <v>0.9872170012780247</v>
      </c>
    </row>
    <row r="182" spans="1:10" s="409" customFormat="1" ht="39" customHeight="1" thickBot="1" x14ac:dyDescent="0.3">
      <c r="A182" s="484">
        <v>10</v>
      </c>
      <c r="B182" s="485"/>
      <c r="C182" s="486"/>
      <c r="D182" s="486"/>
      <c r="E182" s="487"/>
      <c r="F182" s="488" t="s">
        <v>245</v>
      </c>
      <c r="G182" s="489" t="e">
        <f>G183+G185</f>
        <v>#REF!</v>
      </c>
      <c r="H182" s="490">
        <v>155439694.16999999</v>
      </c>
      <c r="I182" s="491">
        <v>153866682.43000001</v>
      </c>
      <c r="J182" s="492">
        <f t="shared" si="12"/>
        <v>0.98988024424263454</v>
      </c>
    </row>
    <row r="183" spans="1:10" s="333" customFormat="1" ht="30" customHeight="1" x14ac:dyDescent="0.25">
      <c r="A183" s="593"/>
      <c r="B183" s="606"/>
      <c r="C183" s="607"/>
      <c r="D183" s="607"/>
      <c r="E183" s="608"/>
      <c r="F183" s="633" t="s">
        <v>246</v>
      </c>
      <c r="G183" s="538" t="e">
        <f t="shared" ref="G183" si="13">G184</f>
        <v>#REF!</v>
      </c>
      <c r="H183" s="539">
        <v>3822261.32</v>
      </c>
      <c r="I183" s="540">
        <v>2249249.58</v>
      </c>
      <c r="J183" s="541">
        <f t="shared" si="12"/>
        <v>0.58846044048081991</v>
      </c>
    </row>
    <row r="184" spans="1:10" s="325" customFormat="1" ht="30.75" customHeight="1" x14ac:dyDescent="0.25">
      <c r="A184" s="542"/>
      <c r="B184" s="578"/>
      <c r="C184" s="579"/>
      <c r="D184" s="579"/>
      <c r="E184" s="586"/>
      <c r="F184" s="587" t="s">
        <v>130</v>
      </c>
      <c r="G184" s="588" t="e">
        <f>#REF!</f>
        <v>#REF!</v>
      </c>
      <c r="H184" s="589">
        <v>3822261.32</v>
      </c>
      <c r="I184" s="552">
        <v>2249249.58</v>
      </c>
      <c r="J184" s="553">
        <f t="shared" si="12"/>
        <v>0.58846044048081991</v>
      </c>
    </row>
    <row r="185" spans="1:10" s="333" customFormat="1" ht="30" customHeight="1" x14ac:dyDescent="0.25">
      <c r="A185" s="635"/>
      <c r="B185" s="569"/>
      <c r="C185" s="570"/>
      <c r="D185" s="570"/>
      <c r="E185" s="571"/>
      <c r="F185" s="557" t="s">
        <v>131</v>
      </c>
      <c r="G185" s="558" t="e">
        <f t="shared" ref="G185" si="14">G186</f>
        <v>#REF!</v>
      </c>
      <c r="H185" s="559">
        <v>151617432.84999999</v>
      </c>
      <c r="I185" s="560">
        <v>151617432.84999999</v>
      </c>
      <c r="J185" s="561">
        <f t="shared" si="12"/>
        <v>1</v>
      </c>
    </row>
    <row r="186" spans="1:10" s="325" customFormat="1" ht="29.25" customHeight="1" thickBot="1" x14ac:dyDescent="0.3">
      <c r="A186" s="542"/>
      <c r="B186" s="578"/>
      <c r="C186" s="579"/>
      <c r="D186" s="579"/>
      <c r="E186" s="586"/>
      <c r="F186" s="587" t="s">
        <v>132</v>
      </c>
      <c r="G186" s="588" t="e">
        <f>#REF!</f>
        <v>#REF!</v>
      </c>
      <c r="H186" s="589">
        <v>151617432.84999999</v>
      </c>
      <c r="I186" s="552">
        <v>151617432.84999999</v>
      </c>
      <c r="J186" s="553">
        <f t="shared" si="12"/>
        <v>1</v>
      </c>
    </row>
    <row r="187" spans="1:10" s="332" customFormat="1" ht="36" customHeight="1" thickBot="1" x14ac:dyDescent="0.3">
      <c r="A187" s="484">
        <v>11</v>
      </c>
      <c r="B187" s="485"/>
      <c r="C187" s="486"/>
      <c r="D187" s="486"/>
      <c r="E187" s="487"/>
      <c r="F187" s="488" t="s">
        <v>233</v>
      </c>
      <c r="G187" s="489" t="e">
        <f>G188+G192+G195+G200+G202</f>
        <v>#REF!</v>
      </c>
      <c r="H187" s="490">
        <v>137465607.46000001</v>
      </c>
      <c r="I187" s="491">
        <v>121202596.73</v>
      </c>
      <c r="J187" s="492">
        <f t="shared" si="12"/>
        <v>0.88169396672740674</v>
      </c>
    </row>
    <row r="188" spans="1:10" s="324" customFormat="1" ht="33.75" customHeight="1" x14ac:dyDescent="0.25">
      <c r="A188" s="493"/>
      <c r="B188" s="631"/>
      <c r="C188" s="632"/>
      <c r="D188" s="632"/>
      <c r="E188" s="620"/>
      <c r="F188" s="633" t="s">
        <v>184</v>
      </c>
      <c r="G188" s="538" t="e">
        <f>G189+G191</f>
        <v>#REF!</v>
      </c>
      <c r="H188" s="539">
        <v>18288396.670000002</v>
      </c>
      <c r="I188" s="540">
        <v>18200168.640000001</v>
      </c>
      <c r="J188" s="541">
        <f t="shared" si="12"/>
        <v>0.99517573729441633</v>
      </c>
    </row>
    <row r="189" spans="1:10" s="325" customFormat="1" ht="30" x14ac:dyDescent="0.25">
      <c r="A189" s="542"/>
      <c r="B189" s="578"/>
      <c r="C189" s="579"/>
      <c r="D189" s="579"/>
      <c r="E189" s="586"/>
      <c r="F189" s="587" t="s">
        <v>38</v>
      </c>
      <c r="G189" s="588" t="e">
        <f>#REF!</f>
        <v>#REF!</v>
      </c>
      <c r="H189" s="589">
        <v>14991578.4</v>
      </c>
      <c r="I189" s="552">
        <v>14903350.369999999</v>
      </c>
      <c r="J189" s="553">
        <f t="shared" si="12"/>
        <v>0.99411482716189503</v>
      </c>
    </row>
    <row r="190" spans="1:10" s="334" customFormat="1" ht="31.5" customHeight="1" x14ac:dyDescent="0.25">
      <c r="A190" s="517"/>
      <c r="B190" s="636"/>
      <c r="C190" s="519"/>
      <c r="D190" s="519"/>
      <c r="E190" s="519"/>
      <c r="F190" s="637" t="s">
        <v>426</v>
      </c>
      <c r="G190" s="638"/>
      <c r="H190" s="639">
        <v>14617</v>
      </c>
      <c r="I190" s="475">
        <v>14617</v>
      </c>
      <c r="J190" s="640">
        <f t="shared" si="12"/>
        <v>1</v>
      </c>
    </row>
    <row r="191" spans="1:10" s="325" customFormat="1" ht="24.75" customHeight="1" x14ac:dyDescent="0.25">
      <c r="A191" s="542"/>
      <c r="B191" s="584"/>
      <c r="C191" s="585"/>
      <c r="D191" s="585"/>
      <c r="E191" s="586"/>
      <c r="F191" s="587" t="s">
        <v>135</v>
      </c>
      <c r="G191" s="588" t="e">
        <f>#REF!</f>
        <v>#REF!</v>
      </c>
      <c r="H191" s="589">
        <v>3282201.27</v>
      </c>
      <c r="I191" s="552">
        <v>3282201.27</v>
      </c>
      <c r="J191" s="553">
        <f t="shared" si="12"/>
        <v>1</v>
      </c>
    </row>
    <row r="192" spans="1:10" s="324" customFormat="1" ht="30.75" customHeight="1" x14ac:dyDescent="0.25">
      <c r="A192" s="599"/>
      <c r="B192" s="631"/>
      <c r="C192" s="632"/>
      <c r="D192" s="632"/>
      <c r="E192" s="620"/>
      <c r="F192" s="633" t="s">
        <v>185</v>
      </c>
      <c r="G192" s="538" t="e">
        <f>G193+G194</f>
        <v>#REF!</v>
      </c>
      <c r="H192" s="539">
        <v>300000</v>
      </c>
      <c r="I192" s="560">
        <v>299999.99</v>
      </c>
      <c r="J192" s="561">
        <f t="shared" si="12"/>
        <v>0.99999996666666668</v>
      </c>
    </row>
    <row r="193" spans="1:10" s="325" customFormat="1" ht="30" x14ac:dyDescent="0.25">
      <c r="A193" s="542"/>
      <c r="B193" s="578"/>
      <c r="C193" s="579"/>
      <c r="D193" s="579"/>
      <c r="E193" s="586"/>
      <c r="F193" s="587" t="s">
        <v>107</v>
      </c>
      <c r="G193" s="588" t="e">
        <f>#REF!</f>
        <v>#REF!</v>
      </c>
      <c r="H193" s="589">
        <v>200000</v>
      </c>
      <c r="I193" s="552">
        <v>199999.99</v>
      </c>
      <c r="J193" s="553">
        <f t="shared" si="12"/>
        <v>0.99999994999999997</v>
      </c>
    </row>
    <row r="194" spans="1:10" s="325" customFormat="1" ht="30" x14ac:dyDescent="0.25">
      <c r="A194" s="542"/>
      <c r="B194" s="578"/>
      <c r="C194" s="579"/>
      <c r="D194" s="579"/>
      <c r="E194" s="586"/>
      <c r="F194" s="587" t="s">
        <v>136</v>
      </c>
      <c r="G194" s="588" t="e">
        <f>#REF!</f>
        <v>#REF!</v>
      </c>
      <c r="H194" s="589">
        <v>100000</v>
      </c>
      <c r="I194" s="552">
        <v>100000</v>
      </c>
      <c r="J194" s="553">
        <f t="shared" si="12"/>
        <v>1</v>
      </c>
    </row>
    <row r="195" spans="1:10" s="324" customFormat="1" ht="57" customHeight="1" x14ac:dyDescent="0.25">
      <c r="A195" s="599"/>
      <c r="B195" s="631"/>
      <c r="C195" s="632"/>
      <c r="D195" s="632"/>
      <c r="E195" s="620"/>
      <c r="F195" s="633" t="s">
        <v>168</v>
      </c>
      <c r="G195" s="538" t="e">
        <f>G196+G197+G198+G199</f>
        <v>#REF!</v>
      </c>
      <c r="H195" s="539">
        <v>117331800</v>
      </c>
      <c r="I195" s="560">
        <v>101157017.46000001</v>
      </c>
      <c r="J195" s="561">
        <f t="shared" si="12"/>
        <v>0.86214493820089699</v>
      </c>
    </row>
    <row r="196" spans="1:10" s="325" customFormat="1" ht="52.5" customHeight="1" x14ac:dyDescent="0.25">
      <c r="A196" s="542"/>
      <c r="B196" s="578"/>
      <c r="C196" s="579"/>
      <c r="D196" s="579"/>
      <c r="E196" s="586"/>
      <c r="F196" s="587" t="s">
        <v>206</v>
      </c>
      <c r="G196" s="588" t="e">
        <f>#REF!</f>
        <v>#REF!</v>
      </c>
      <c r="H196" s="589">
        <v>931200</v>
      </c>
      <c r="I196" s="552">
        <v>886228.01</v>
      </c>
      <c r="J196" s="553">
        <f t="shared" si="12"/>
        <v>0.95170533719931272</v>
      </c>
    </row>
    <row r="197" spans="1:10" s="325" customFormat="1" ht="28.5" customHeight="1" x14ac:dyDescent="0.25">
      <c r="A197" s="542"/>
      <c r="B197" s="578"/>
      <c r="C197" s="579"/>
      <c r="D197" s="579"/>
      <c r="E197" s="586"/>
      <c r="F197" s="587" t="s">
        <v>234</v>
      </c>
      <c r="G197" s="588" t="e">
        <f>#REF!</f>
        <v>#REF!</v>
      </c>
      <c r="H197" s="589">
        <v>16849590</v>
      </c>
      <c r="I197" s="552">
        <v>16849589.949999999</v>
      </c>
      <c r="J197" s="553">
        <f t="shared" si="12"/>
        <v>0.9999999970325687</v>
      </c>
    </row>
    <row r="198" spans="1:10" s="316" customFormat="1" ht="30" customHeight="1" x14ac:dyDescent="0.25">
      <c r="A198" s="517"/>
      <c r="B198" s="578"/>
      <c r="C198" s="579"/>
      <c r="D198" s="579"/>
      <c r="E198" s="586"/>
      <c r="F198" s="587" t="s">
        <v>235</v>
      </c>
      <c r="G198" s="588" t="e">
        <f>#REF!</f>
        <v>#REF!</v>
      </c>
      <c r="H198" s="589">
        <v>670000</v>
      </c>
      <c r="I198" s="552">
        <v>669150</v>
      </c>
      <c r="J198" s="553">
        <f t="shared" si="12"/>
        <v>0.99873134328358204</v>
      </c>
    </row>
    <row r="199" spans="1:10" s="316" customFormat="1" ht="60" customHeight="1" x14ac:dyDescent="0.25">
      <c r="A199" s="517"/>
      <c r="B199" s="578"/>
      <c r="C199" s="579"/>
      <c r="D199" s="579"/>
      <c r="E199" s="586"/>
      <c r="F199" s="587" t="s">
        <v>236</v>
      </c>
      <c r="G199" s="588" t="e">
        <f>#REF!</f>
        <v>#REF!</v>
      </c>
      <c r="H199" s="589">
        <v>98881010</v>
      </c>
      <c r="I199" s="552">
        <v>82752049.5</v>
      </c>
      <c r="J199" s="553">
        <f t="shared" si="12"/>
        <v>0.83688515620946835</v>
      </c>
    </row>
    <row r="200" spans="1:10" s="324" customFormat="1" ht="56.25" customHeight="1" x14ac:dyDescent="0.25">
      <c r="A200" s="599"/>
      <c r="B200" s="631"/>
      <c r="C200" s="632"/>
      <c r="D200" s="632"/>
      <c r="E200" s="620"/>
      <c r="F200" s="633" t="s">
        <v>186</v>
      </c>
      <c r="G200" s="538" t="e">
        <f t="shared" ref="G200" si="15">G201</f>
        <v>#REF!</v>
      </c>
      <c r="H200" s="539">
        <v>265000</v>
      </c>
      <c r="I200" s="560">
        <v>265000</v>
      </c>
      <c r="J200" s="561">
        <f t="shared" si="12"/>
        <v>1</v>
      </c>
    </row>
    <row r="201" spans="1:10" s="325" customFormat="1" ht="35.25" customHeight="1" thickBot="1" x14ac:dyDescent="0.3">
      <c r="A201" s="542"/>
      <c r="B201" s="578"/>
      <c r="C201" s="579"/>
      <c r="D201" s="579"/>
      <c r="E201" s="586"/>
      <c r="F201" s="587" t="s">
        <v>139</v>
      </c>
      <c r="G201" s="588" t="e">
        <f>#REF!</f>
        <v>#REF!</v>
      </c>
      <c r="H201" s="589">
        <v>265000</v>
      </c>
      <c r="I201" s="552">
        <v>265000</v>
      </c>
      <c r="J201" s="553">
        <f t="shared" si="12"/>
        <v>1</v>
      </c>
    </row>
    <row r="202" spans="1:10" s="324" customFormat="1" ht="27.75" customHeight="1" thickBot="1" x14ac:dyDescent="0.3">
      <c r="A202" s="599"/>
      <c r="B202" s="494"/>
      <c r="C202" s="495"/>
      <c r="D202" s="495"/>
      <c r="E202" s="496"/>
      <c r="F202" s="497" t="s">
        <v>133</v>
      </c>
      <c r="G202" s="498" t="e">
        <f>G203+G204</f>
        <v>#REF!</v>
      </c>
      <c r="H202" s="499">
        <v>1280410.79</v>
      </c>
      <c r="I202" s="500">
        <v>1280410.6399999999</v>
      </c>
      <c r="J202" s="501">
        <f t="shared" si="12"/>
        <v>0.99999988285009678</v>
      </c>
    </row>
    <row r="203" spans="1:10" s="325" customFormat="1" ht="48.75" customHeight="1" x14ac:dyDescent="0.25">
      <c r="A203" s="542"/>
      <c r="B203" s="641"/>
      <c r="C203" s="642"/>
      <c r="D203" s="642"/>
      <c r="E203" s="643"/>
      <c r="F203" s="587" t="s">
        <v>182</v>
      </c>
      <c r="G203" s="528" t="e">
        <f>#REF!+#REF!+#REF!</f>
        <v>#REF!</v>
      </c>
      <c r="H203" s="508">
        <v>1230410.79</v>
      </c>
      <c r="I203" s="509">
        <v>1230410.6399999999</v>
      </c>
      <c r="J203" s="510">
        <f t="shared" si="12"/>
        <v>0.99999987808949553</v>
      </c>
    </row>
    <row r="204" spans="1:10" s="325" customFormat="1" ht="45" customHeight="1" thickBot="1" x14ac:dyDescent="0.3">
      <c r="A204" s="542"/>
      <c r="B204" s="641"/>
      <c r="C204" s="642"/>
      <c r="D204" s="642"/>
      <c r="E204" s="643"/>
      <c r="F204" s="587" t="s">
        <v>183</v>
      </c>
      <c r="G204" s="528" t="e">
        <f>#REF!</f>
        <v>#REF!</v>
      </c>
      <c r="H204" s="508">
        <v>50000</v>
      </c>
      <c r="I204" s="523">
        <v>50000</v>
      </c>
      <c r="J204" s="524">
        <f t="shared" si="12"/>
        <v>1</v>
      </c>
    </row>
    <row r="205" spans="1:10" s="332" customFormat="1" ht="36" customHeight="1" thickBot="1" x14ac:dyDescent="0.3">
      <c r="A205" s="484">
        <v>12</v>
      </c>
      <c r="B205" s="485"/>
      <c r="C205" s="486"/>
      <c r="D205" s="486"/>
      <c r="E205" s="487"/>
      <c r="F205" s="488" t="s">
        <v>237</v>
      </c>
      <c r="G205" s="489" t="e">
        <f>G206+G208+G217+G225+G227+G229</f>
        <v>#REF!</v>
      </c>
      <c r="H205" s="490">
        <v>471087544.69999999</v>
      </c>
      <c r="I205" s="491">
        <v>408497273.66999996</v>
      </c>
      <c r="J205" s="492">
        <f t="shared" si="12"/>
        <v>0.86713664639582211</v>
      </c>
    </row>
    <row r="206" spans="1:10" s="335" customFormat="1" ht="51.75" customHeight="1" x14ac:dyDescent="0.25">
      <c r="A206" s="593"/>
      <c r="B206" s="644"/>
      <c r="C206" s="645"/>
      <c r="D206" s="645"/>
      <c r="E206" s="646"/>
      <c r="F206" s="633" t="s">
        <v>195</v>
      </c>
      <c r="G206" s="538" t="e">
        <f>G207</f>
        <v>#REF!</v>
      </c>
      <c r="H206" s="539">
        <v>8482450.6999999993</v>
      </c>
      <c r="I206" s="540">
        <v>8450834.2300000004</v>
      </c>
      <c r="J206" s="541">
        <f t="shared" si="12"/>
        <v>0.99627271986384802</v>
      </c>
    </row>
    <row r="207" spans="1:10" s="325" customFormat="1" ht="30" x14ac:dyDescent="0.25">
      <c r="A207" s="542"/>
      <c r="B207" s="578"/>
      <c r="C207" s="579"/>
      <c r="D207" s="579"/>
      <c r="E207" s="580"/>
      <c r="F207" s="587" t="s">
        <v>38</v>
      </c>
      <c r="G207" s="588" t="e">
        <f>#REF!</f>
        <v>#REF!</v>
      </c>
      <c r="H207" s="589">
        <v>8482450.6999999993</v>
      </c>
      <c r="I207" s="552">
        <v>8450834.2300000004</v>
      </c>
      <c r="J207" s="553">
        <f t="shared" si="12"/>
        <v>0.99627271986384802</v>
      </c>
    </row>
    <row r="208" spans="1:10" s="335" customFormat="1" ht="32.25" customHeight="1" x14ac:dyDescent="0.25">
      <c r="A208" s="647"/>
      <c r="B208" s="569"/>
      <c r="C208" s="570"/>
      <c r="D208" s="570"/>
      <c r="E208" s="571"/>
      <c r="F208" s="557" t="s">
        <v>196</v>
      </c>
      <c r="G208" s="558" t="e">
        <f>G209+G210+G211</f>
        <v>#REF!</v>
      </c>
      <c r="H208" s="559">
        <v>108030383.32000001</v>
      </c>
      <c r="I208" s="560">
        <v>107800296.67999999</v>
      </c>
      <c r="J208" s="561">
        <f t="shared" si="12"/>
        <v>0.99787016732766309</v>
      </c>
    </row>
    <row r="209" spans="1:10" s="325" customFormat="1" ht="17.25" customHeight="1" x14ac:dyDescent="0.25">
      <c r="A209" s="542"/>
      <c r="B209" s="578"/>
      <c r="C209" s="579"/>
      <c r="D209" s="579"/>
      <c r="E209" s="580"/>
      <c r="F209" s="587" t="s">
        <v>141</v>
      </c>
      <c r="G209" s="588" t="e">
        <f>#REF!</f>
        <v>#REF!</v>
      </c>
      <c r="H209" s="589">
        <v>84303557.870000005</v>
      </c>
      <c r="I209" s="552">
        <v>84303557.870000005</v>
      </c>
      <c r="J209" s="553">
        <f t="shared" si="12"/>
        <v>1</v>
      </c>
    </row>
    <row r="210" spans="1:10" s="325" customFormat="1" x14ac:dyDescent="0.25">
      <c r="A210" s="542"/>
      <c r="B210" s="578"/>
      <c r="C210" s="579"/>
      <c r="D210" s="579"/>
      <c r="E210" s="580"/>
      <c r="F210" s="587" t="s">
        <v>142</v>
      </c>
      <c r="G210" s="588" t="e">
        <f>#REF!+#REF!</f>
        <v>#REF!</v>
      </c>
      <c r="H210" s="589">
        <v>1863690</v>
      </c>
      <c r="I210" s="552">
        <v>1859338</v>
      </c>
      <c r="J210" s="553">
        <f t="shared" si="12"/>
        <v>0.99766484769462738</v>
      </c>
    </row>
    <row r="211" spans="1:10" s="325" customFormat="1" ht="30" customHeight="1" x14ac:dyDescent="0.25">
      <c r="A211" s="542"/>
      <c r="B211" s="578"/>
      <c r="C211" s="579"/>
      <c r="D211" s="579"/>
      <c r="E211" s="580"/>
      <c r="F211" s="587" t="s">
        <v>143</v>
      </c>
      <c r="G211" s="588" t="e">
        <f>#REF!</f>
        <v>#REF!</v>
      </c>
      <c r="H211" s="589">
        <v>1400452.07</v>
      </c>
      <c r="I211" s="552">
        <v>1400452.07</v>
      </c>
      <c r="J211" s="553">
        <f t="shared" si="12"/>
        <v>1</v>
      </c>
    </row>
    <row r="212" spans="1:10" s="316" customFormat="1" ht="33" customHeight="1" x14ac:dyDescent="0.25">
      <c r="A212" s="517"/>
      <c r="B212" s="578"/>
      <c r="C212" s="579"/>
      <c r="D212" s="579"/>
      <c r="E212" s="580"/>
      <c r="F212" s="587" t="s">
        <v>20</v>
      </c>
      <c r="G212" s="588"/>
      <c r="H212" s="589">
        <v>1006174.64</v>
      </c>
      <c r="I212" s="552">
        <v>780440</v>
      </c>
      <c r="J212" s="553">
        <f t="shared" ref="J212:J242" si="16">I212/H212</f>
        <v>0.77565063655351119</v>
      </c>
    </row>
    <row r="213" spans="1:10" s="325" customFormat="1" ht="30" x14ac:dyDescent="0.25">
      <c r="A213" s="542"/>
      <c r="B213" s="578"/>
      <c r="C213" s="579"/>
      <c r="D213" s="579"/>
      <c r="E213" s="580"/>
      <c r="F213" s="587" t="s">
        <v>144</v>
      </c>
      <c r="G213" s="588" t="e">
        <f>SUM(#REF!)</f>
        <v>#REF!</v>
      </c>
      <c r="H213" s="589">
        <v>15769364.289999999</v>
      </c>
      <c r="I213" s="552">
        <v>15769364.289999999</v>
      </c>
      <c r="J213" s="553">
        <f t="shared" si="16"/>
        <v>1</v>
      </c>
    </row>
    <row r="214" spans="1:10" s="316" customFormat="1" ht="65.25" customHeight="1" x14ac:dyDescent="0.25">
      <c r="A214" s="517"/>
      <c r="B214" s="578"/>
      <c r="C214" s="579"/>
      <c r="D214" s="579"/>
      <c r="E214" s="580"/>
      <c r="F214" s="587" t="s">
        <v>532</v>
      </c>
      <c r="G214" s="588"/>
      <c r="H214" s="589">
        <v>168510</v>
      </c>
      <c r="I214" s="552">
        <v>168510</v>
      </c>
      <c r="J214" s="553">
        <f t="shared" si="16"/>
        <v>1</v>
      </c>
    </row>
    <row r="215" spans="1:10" s="316" customFormat="1" ht="63" customHeight="1" x14ac:dyDescent="0.25">
      <c r="A215" s="517"/>
      <c r="B215" s="578"/>
      <c r="C215" s="579"/>
      <c r="D215" s="579"/>
      <c r="E215" s="580"/>
      <c r="F215" s="587" t="s">
        <v>505</v>
      </c>
      <c r="G215" s="588"/>
      <c r="H215" s="589">
        <v>1111111.1100000001</v>
      </c>
      <c r="I215" s="552">
        <v>1111111.1100000001</v>
      </c>
      <c r="J215" s="553">
        <f t="shared" si="16"/>
        <v>1</v>
      </c>
    </row>
    <row r="216" spans="1:10" s="316" customFormat="1" ht="33" customHeight="1" x14ac:dyDescent="0.25">
      <c r="A216" s="517"/>
      <c r="B216" s="578"/>
      <c r="C216" s="579"/>
      <c r="D216" s="579"/>
      <c r="E216" s="580"/>
      <c r="F216" s="587" t="s">
        <v>516</v>
      </c>
      <c r="G216" s="588"/>
      <c r="H216" s="589">
        <v>2407523.34</v>
      </c>
      <c r="I216" s="552">
        <v>2407523.34</v>
      </c>
      <c r="J216" s="553">
        <f t="shared" si="16"/>
        <v>1</v>
      </c>
    </row>
    <row r="217" spans="1:10" s="335" customFormat="1" ht="32.25" customHeight="1" x14ac:dyDescent="0.25">
      <c r="A217" s="647"/>
      <c r="B217" s="569"/>
      <c r="C217" s="570"/>
      <c r="D217" s="570"/>
      <c r="E217" s="571"/>
      <c r="F217" s="557" t="s">
        <v>197</v>
      </c>
      <c r="G217" s="558" t="e">
        <f>G219+G220+G222</f>
        <v>#REF!</v>
      </c>
      <c r="H217" s="559">
        <v>263554090.53999999</v>
      </c>
      <c r="I217" s="560">
        <v>261368490.64999998</v>
      </c>
      <c r="J217" s="561">
        <f t="shared" si="16"/>
        <v>0.99170720558530545</v>
      </c>
    </row>
    <row r="218" spans="1:10" s="335" customFormat="1" ht="16.5" customHeight="1" x14ac:dyDescent="0.25">
      <c r="A218" s="647"/>
      <c r="B218" s="578"/>
      <c r="C218" s="579"/>
      <c r="D218" s="579"/>
      <c r="E218" s="580"/>
      <c r="F218" s="587" t="s">
        <v>67</v>
      </c>
      <c r="G218" s="588"/>
      <c r="H218" s="589">
        <v>182674374.81999999</v>
      </c>
      <c r="I218" s="552">
        <v>182654898.19</v>
      </c>
      <c r="J218" s="553">
        <f t="shared" si="16"/>
        <v>0.99989338061225508</v>
      </c>
    </row>
    <row r="219" spans="1:10" s="325" customFormat="1" ht="17.25" customHeight="1" x14ac:dyDescent="0.25">
      <c r="A219" s="542"/>
      <c r="B219" s="578"/>
      <c r="C219" s="579"/>
      <c r="D219" s="579"/>
      <c r="E219" s="580"/>
      <c r="F219" s="587" t="s">
        <v>146</v>
      </c>
      <c r="G219" s="588" t="e">
        <f>#REF!</f>
        <v>#REF!</v>
      </c>
      <c r="H219" s="589">
        <v>57991253.359999999</v>
      </c>
      <c r="I219" s="552">
        <v>57991253.359999999</v>
      </c>
      <c r="J219" s="553">
        <f t="shared" si="16"/>
        <v>1</v>
      </c>
    </row>
    <row r="220" spans="1:10" s="325" customFormat="1" ht="30" customHeight="1" x14ac:dyDescent="0.25">
      <c r="A220" s="542"/>
      <c r="B220" s="578"/>
      <c r="C220" s="579"/>
      <c r="D220" s="579"/>
      <c r="E220" s="580"/>
      <c r="F220" s="587" t="s">
        <v>90</v>
      </c>
      <c r="G220" s="588" t="e">
        <f>#REF!</f>
        <v>#REF!</v>
      </c>
      <c r="H220" s="589">
        <v>690000</v>
      </c>
      <c r="I220" s="552">
        <v>690000</v>
      </c>
      <c r="J220" s="553">
        <f t="shared" si="16"/>
        <v>1</v>
      </c>
    </row>
    <row r="221" spans="1:10" s="316" customFormat="1" ht="48.75" customHeight="1" x14ac:dyDescent="0.25">
      <c r="A221" s="517"/>
      <c r="B221" s="578"/>
      <c r="C221" s="579"/>
      <c r="D221" s="579"/>
      <c r="E221" s="580"/>
      <c r="F221" s="587" t="s">
        <v>518</v>
      </c>
      <c r="G221" s="588"/>
      <c r="H221" s="589">
        <v>6940100.0199999996</v>
      </c>
      <c r="I221" s="552">
        <v>6940100.0199999996</v>
      </c>
      <c r="J221" s="553">
        <f t="shared" si="16"/>
        <v>1</v>
      </c>
    </row>
    <row r="222" spans="1:10" s="316" customFormat="1" ht="62.25" customHeight="1" x14ac:dyDescent="0.25">
      <c r="A222" s="517"/>
      <c r="B222" s="578"/>
      <c r="C222" s="579"/>
      <c r="D222" s="579"/>
      <c r="E222" s="580"/>
      <c r="F222" s="587" t="s">
        <v>145</v>
      </c>
      <c r="G222" s="588" t="e">
        <f>#REF!</f>
        <v>#REF!</v>
      </c>
      <c r="H222" s="589">
        <v>1084782.22</v>
      </c>
      <c r="I222" s="552">
        <v>1084782.22</v>
      </c>
      <c r="J222" s="553">
        <f t="shared" si="16"/>
        <v>1</v>
      </c>
    </row>
    <row r="223" spans="1:10" s="316" customFormat="1" ht="48.75" customHeight="1" x14ac:dyDescent="0.25">
      <c r="A223" s="517"/>
      <c r="B223" s="578"/>
      <c r="C223" s="579"/>
      <c r="D223" s="579"/>
      <c r="E223" s="580"/>
      <c r="F223" s="587" t="s">
        <v>496</v>
      </c>
      <c r="G223" s="588"/>
      <c r="H223" s="589">
        <v>4369874.07</v>
      </c>
      <c r="I223" s="552">
        <v>4369874.07</v>
      </c>
      <c r="J223" s="553">
        <f t="shared" si="16"/>
        <v>1</v>
      </c>
    </row>
    <row r="224" spans="1:10" s="316" customFormat="1" ht="48.75" customHeight="1" x14ac:dyDescent="0.25">
      <c r="A224" s="517"/>
      <c r="B224" s="578"/>
      <c r="C224" s="579"/>
      <c r="D224" s="579"/>
      <c r="E224" s="580"/>
      <c r="F224" s="587" t="s">
        <v>534</v>
      </c>
      <c r="G224" s="588"/>
      <c r="H224" s="589">
        <v>9803706.0500000007</v>
      </c>
      <c r="I224" s="552">
        <v>7637582.79</v>
      </c>
      <c r="J224" s="553">
        <f t="shared" si="16"/>
        <v>0.7790505703707834</v>
      </c>
    </row>
    <row r="225" spans="1:10" s="335" customFormat="1" ht="33.75" customHeight="1" x14ac:dyDescent="0.25">
      <c r="A225" s="647"/>
      <c r="B225" s="569"/>
      <c r="C225" s="570"/>
      <c r="D225" s="570"/>
      <c r="E225" s="571"/>
      <c r="F225" s="557" t="s">
        <v>198</v>
      </c>
      <c r="G225" s="558" t="e">
        <f t="shared" ref="G225" si="17">G226</f>
        <v>#REF!</v>
      </c>
      <c r="H225" s="559">
        <v>558000</v>
      </c>
      <c r="I225" s="560">
        <v>557991</v>
      </c>
      <c r="J225" s="561">
        <f t="shared" si="16"/>
        <v>0.99998387096774188</v>
      </c>
    </row>
    <row r="226" spans="1:10" s="325" customFormat="1" ht="30.75" customHeight="1" x14ac:dyDescent="0.25">
      <c r="A226" s="542"/>
      <c r="B226" s="578"/>
      <c r="C226" s="579"/>
      <c r="D226" s="579"/>
      <c r="E226" s="580"/>
      <c r="F226" s="587" t="s">
        <v>148</v>
      </c>
      <c r="G226" s="588" t="e">
        <f>SUM(#REF!)</f>
        <v>#REF!</v>
      </c>
      <c r="H226" s="589">
        <v>558000</v>
      </c>
      <c r="I226" s="552">
        <v>557991</v>
      </c>
      <c r="J226" s="553">
        <f t="shared" si="16"/>
        <v>0.99998387096774188</v>
      </c>
    </row>
    <row r="227" spans="1:10" s="335" customFormat="1" ht="51.75" customHeight="1" x14ac:dyDescent="0.25">
      <c r="A227" s="647"/>
      <c r="B227" s="569"/>
      <c r="C227" s="570"/>
      <c r="D227" s="570"/>
      <c r="E227" s="571"/>
      <c r="F227" s="557" t="s">
        <v>149</v>
      </c>
      <c r="G227" s="558" t="e">
        <f>G228</f>
        <v>#REF!</v>
      </c>
      <c r="H227" s="559">
        <v>11645150</v>
      </c>
      <c r="I227" s="560">
        <v>11615966</v>
      </c>
      <c r="J227" s="561">
        <f t="shared" si="16"/>
        <v>0.99749389230709784</v>
      </c>
    </row>
    <row r="228" spans="1:10" s="325" customFormat="1" ht="45" customHeight="1" x14ac:dyDescent="0.25">
      <c r="A228" s="542"/>
      <c r="B228" s="578"/>
      <c r="C228" s="579"/>
      <c r="D228" s="579"/>
      <c r="E228" s="580"/>
      <c r="F228" s="587" t="s">
        <v>149</v>
      </c>
      <c r="G228" s="588" t="e">
        <f>#REF!</f>
        <v>#REF!</v>
      </c>
      <c r="H228" s="589">
        <v>11645150</v>
      </c>
      <c r="I228" s="552">
        <v>11615966</v>
      </c>
      <c r="J228" s="553">
        <f t="shared" si="16"/>
        <v>0.99749389230709784</v>
      </c>
    </row>
    <row r="229" spans="1:10" s="335" customFormat="1" ht="39" customHeight="1" x14ac:dyDescent="0.25">
      <c r="A229" s="647"/>
      <c r="B229" s="569"/>
      <c r="C229" s="570"/>
      <c r="D229" s="570"/>
      <c r="E229" s="571"/>
      <c r="F229" s="557" t="s">
        <v>150</v>
      </c>
      <c r="G229" s="558" t="e">
        <f>G230+G232</f>
        <v>#REF!</v>
      </c>
      <c r="H229" s="559">
        <v>78817470.140000001</v>
      </c>
      <c r="I229" s="560">
        <v>18703695.109999999</v>
      </c>
      <c r="J229" s="561">
        <f t="shared" si="16"/>
        <v>0.2373039261064514</v>
      </c>
    </row>
    <row r="230" spans="1:10" s="325" customFormat="1" ht="39" customHeight="1" x14ac:dyDescent="0.25">
      <c r="A230" s="542"/>
      <c r="B230" s="578"/>
      <c r="C230" s="579"/>
      <c r="D230" s="579"/>
      <c r="E230" s="580"/>
      <c r="F230" s="587" t="s">
        <v>144</v>
      </c>
      <c r="G230" s="588" t="e">
        <f>#REF!</f>
        <v>#REF!</v>
      </c>
      <c r="H230" s="589">
        <v>60606060.609999999</v>
      </c>
      <c r="I230" s="552">
        <v>492285.58</v>
      </c>
      <c r="J230" s="553">
        <f t="shared" si="16"/>
        <v>8.1227120694720243E-3</v>
      </c>
    </row>
    <row r="231" spans="1:10" s="316" customFormat="1" ht="15.75" customHeight="1" x14ac:dyDescent="0.25">
      <c r="A231" s="517"/>
      <c r="B231" s="578"/>
      <c r="C231" s="579"/>
      <c r="D231" s="579"/>
      <c r="E231" s="580"/>
      <c r="F231" s="587" t="s">
        <v>445</v>
      </c>
      <c r="G231" s="588"/>
      <c r="H231" s="589">
        <v>8976738.5299999993</v>
      </c>
      <c r="I231" s="552">
        <v>8976738.5299999993</v>
      </c>
      <c r="J231" s="553">
        <f t="shared" si="16"/>
        <v>1</v>
      </c>
    </row>
    <row r="232" spans="1:10" s="325" customFormat="1" ht="99" customHeight="1" thickBot="1" x14ac:dyDescent="0.3">
      <c r="A232" s="542"/>
      <c r="B232" s="578"/>
      <c r="C232" s="579"/>
      <c r="D232" s="579"/>
      <c r="E232" s="580"/>
      <c r="F232" s="587" t="s">
        <v>270</v>
      </c>
      <c r="G232" s="588" t="e">
        <f>#REF!</f>
        <v>#REF!</v>
      </c>
      <c r="H232" s="589">
        <v>9234671</v>
      </c>
      <c r="I232" s="552">
        <v>9234671</v>
      </c>
      <c r="J232" s="553">
        <f t="shared" si="16"/>
        <v>1</v>
      </c>
    </row>
    <row r="233" spans="1:10" s="319" customFormat="1" ht="51.75" customHeight="1" thickBot="1" x14ac:dyDescent="0.3">
      <c r="A233" s="484">
        <v>13</v>
      </c>
      <c r="B233" s="485"/>
      <c r="C233" s="486"/>
      <c r="D233" s="486"/>
      <c r="E233" s="487"/>
      <c r="F233" s="488" t="s">
        <v>238</v>
      </c>
      <c r="G233" s="489" t="e">
        <f>G234</f>
        <v>#REF!</v>
      </c>
      <c r="H233" s="490">
        <v>90737252.219999999</v>
      </c>
      <c r="I233" s="491">
        <v>89258492.780000001</v>
      </c>
      <c r="J233" s="492">
        <f t="shared" si="16"/>
        <v>0.98370284085289883</v>
      </c>
    </row>
    <row r="234" spans="1:10" s="333" customFormat="1" ht="47.25" customHeight="1" x14ac:dyDescent="0.25">
      <c r="A234" s="493"/>
      <c r="B234" s="631"/>
      <c r="C234" s="632"/>
      <c r="D234" s="632"/>
      <c r="E234" s="620"/>
      <c r="F234" s="633" t="s">
        <v>199</v>
      </c>
      <c r="G234" s="538" t="e">
        <f>G235+G236+G237+G238+G239+G240+G242</f>
        <v>#REF!</v>
      </c>
      <c r="H234" s="539">
        <v>90737252.219999999</v>
      </c>
      <c r="I234" s="540">
        <v>89258492.780000001</v>
      </c>
      <c r="J234" s="541">
        <f t="shared" si="16"/>
        <v>0.98370284085289883</v>
      </c>
    </row>
    <row r="235" spans="1:10" s="325" customFormat="1" ht="30.75" customHeight="1" x14ac:dyDescent="0.25">
      <c r="A235" s="542"/>
      <c r="B235" s="578"/>
      <c r="C235" s="579"/>
      <c r="D235" s="579"/>
      <c r="E235" s="580"/>
      <c r="F235" s="587" t="s">
        <v>151</v>
      </c>
      <c r="G235" s="588" t="e">
        <f>SUM(#REF!)</f>
        <v>#REF!</v>
      </c>
      <c r="H235" s="589">
        <v>53699876.039999999</v>
      </c>
      <c r="I235" s="552">
        <v>53628064.609999999</v>
      </c>
      <c r="J235" s="553">
        <f t="shared" si="16"/>
        <v>0.99866272633578324</v>
      </c>
    </row>
    <row r="236" spans="1:10" s="325" customFormat="1" ht="30" x14ac:dyDescent="0.25">
      <c r="A236" s="542"/>
      <c r="B236" s="578"/>
      <c r="C236" s="579"/>
      <c r="D236" s="579"/>
      <c r="E236" s="580"/>
      <c r="F236" s="587" t="s">
        <v>119</v>
      </c>
      <c r="G236" s="588" t="e">
        <f>SUM(#REF!)</f>
        <v>#REF!</v>
      </c>
      <c r="H236" s="589">
        <v>767303.84</v>
      </c>
      <c r="I236" s="552">
        <v>767303.84</v>
      </c>
      <c r="J236" s="553">
        <f t="shared" si="16"/>
        <v>1</v>
      </c>
    </row>
    <row r="237" spans="1:10" s="325" customFormat="1" ht="17.25" customHeight="1" x14ac:dyDescent="0.25">
      <c r="A237" s="542"/>
      <c r="B237" s="578"/>
      <c r="C237" s="579"/>
      <c r="D237" s="579"/>
      <c r="E237" s="580"/>
      <c r="F237" s="587" t="s">
        <v>152</v>
      </c>
      <c r="G237" s="588" t="e">
        <f>SUM(#REF!)</f>
        <v>#REF!</v>
      </c>
      <c r="H237" s="589">
        <v>401670.31</v>
      </c>
      <c r="I237" s="552">
        <v>401670.31</v>
      </c>
      <c r="J237" s="553">
        <f t="shared" si="16"/>
        <v>1</v>
      </c>
    </row>
    <row r="238" spans="1:10" s="329" customFormat="1" ht="26.25" customHeight="1" x14ac:dyDescent="0.25">
      <c r="A238" s="634"/>
      <c r="B238" s="578"/>
      <c r="C238" s="579"/>
      <c r="D238" s="579"/>
      <c r="E238" s="580"/>
      <c r="F238" s="587" t="s">
        <v>153</v>
      </c>
      <c r="G238" s="588" t="e">
        <f>SUM(#REF!)</f>
        <v>#REF!</v>
      </c>
      <c r="H238" s="589">
        <v>26782215.75</v>
      </c>
      <c r="I238" s="552">
        <v>26772007.740000002</v>
      </c>
      <c r="J238" s="553">
        <f t="shared" si="16"/>
        <v>0.99961885117739002</v>
      </c>
    </row>
    <row r="239" spans="1:10" s="329" customFormat="1" ht="55.5" customHeight="1" x14ac:dyDescent="0.25">
      <c r="A239" s="634"/>
      <c r="B239" s="578"/>
      <c r="C239" s="579"/>
      <c r="D239" s="579"/>
      <c r="E239" s="580"/>
      <c r="F239" s="587" t="s">
        <v>120</v>
      </c>
      <c r="G239" s="588" t="e">
        <f>SUM(#REF!)</f>
        <v>#REF!</v>
      </c>
      <c r="H239" s="589">
        <v>1507836.67</v>
      </c>
      <c r="I239" s="552">
        <v>111096.67</v>
      </c>
      <c r="J239" s="553">
        <f>I239/H239</f>
        <v>7.3679511985870458E-2</v>
      </c>
    </row>
    <row r="240" spans="1:10" s="329" customFormat="1" ht="45" customHeight="1" x14ac:dyDescent="0.25">
      <c r="A240" s="634"/>
      <c r="B240" s="578"/>
      <c r="C240" s="579"/>
      <c r="D240" s="579"/>
      <c r="E240" s="580"/>
      <c r="F240" s="587" t="s">
        <v>154</v>
      </c>
      <c r="G240" s="588" t="e">
        <f>SUM(#REF!)</f>
        <v>#REF!</v>
      </c>
      <c r="H240" s="589">
        <v>4408415.6900000004</v>
      </c>
      <c r="I240" s="552">
        <v>4408415.6900000004</v>
      </c>
      <c r="J240" s="553">
        <f>I240/H240</f>
        <v>1</v>
      </c>
    </row>
    <row r="241" spans="1:10" s="316" customFormat="1" ht="30" customHeight="1" x14ac:dyDescent="0.25">
      <c r="A241" s="517"/>
      <c r="B241" s="578"/>
      <c r="C241" s="579"/>
      <c r="D241" s="579"/>
      <c r="E241" s="580"/>
      <c r="F241" s="587" t="s">
        <v>426</v>
      </c>
      <c r="G241" s="588"/>
      <c r="H241" s="589">
        <v>852454.75</v>
      </c>
      <c r="I241" s="552">
        <v>852454.75</v>
      </c>
      <c r="J241" s="553">
        <f t="shared" si="16"/>
        <v>1</v>
      </c>
    </row>
    <row r="242" spans="1:10" s="329" customFormat="1" ht="17.25" customHeight="1" thickBot="1" x14ac:dyDescent="0.3">
      <c r="A242" s="634"/>
      <c r="B242" s="578"/>
      <c r="C242" s="579"/>
      <c r="D242" s="579"/>
      <c r="E242" s="580"/>
      <c r="F242" s="587" t="s">
        <v>159</v>
      </c>
      <c r="G242" s="588" t="e">
        <f>SUM(#REF!)</f>
        <v>#REF!</v>
      </c>
      <c r="H242" s="589">
        <v>2317479.17</v>
      </c>
      <c r="I242" s="552">
        <v>2317479.17</v>
      </c>
      <c r="J242" s="553">
        <f t="shared" si="16"/>
        <v>1</v>
      </c>
    </row>
    <row r="243" spans="1:10" s="332" customFormat="1" ht="21" customHeight="1" thickBot="1" x14ac:dyDescent="0.3">
      <c r="A243" s="648"/>
      <c r="B243" s="649"/>
      <c r="C243" s="650"/>
      <c r="D243" s="650"/>
      <c r="E243" s="650"/>
      <c r="F243" s="651" t="s">
        <v>428</v>
      </c>
      <c r="G243" s="652" t="e">
        <f>G6+G14+G29+G60+G65+G112+G138+G144+G176+G182+G187+G205+G233</f>
        <v>#REF!</v>
      </c>
      <c r="H243" s="653">
        <v>19398101403.010002</v>
      </c>
      <c r="I243" s="654">
        <v>18004071466.470001</v>
      </c>
      <c r="J243" s="655">
        <f>I243/H243</f>
        <v>0.92813575372259427</v>
      </c>
    </row>
    <row r="244" spans="1:10" x14ac:dyDescent="0.25">
      <c r="A244" s="656"/>
      <c r="B244" s="657"/>
      <c r="C244" s="657"/>
      <c r="D244" s="657"/>
      <c r="E244" s="657"/>
      <c r="F244" s="658"/>
      <c r="G244" s="659"/>
      <c r="H244" s="659"/>
      <c r="I244" s="659"/>
      <c r="J244" s="659"/>
    </row>
    <row r="245" spans="1:10" ht="16.5" customHeight="1" x14ac:dyDescent="0.25">
      <c r="A245" s="656"/>
      <c r="B245" s="657"/>
      <c r="C245" s="657"/>
      <c r="D245" s="657"/>
      <c r="E245" s="657"/>
      <c r="F245" s="658"/>
      <c r="G245" s="659"/>
      <c r="H245" s="659"/>
      <c r="I245" s="659"/>
      <c r="J245" s="659"/>
    </row>
    <row r="246" spans="1:10" x14ac:dyDescent="0.25">
      <c r="A246" s="656"/>
      <c r="B246" s="657"/>
      <c r="C246" s="657"/>
      <c r="D246" s="657"/>
      <c r="E246" s="657"/>
      <c r="F246" s="660" t="s">
        <v>427</v>
      </c>
      <c r="G246" s="661">
        <v>15119006440.620001</v>
      </c>
      <c r="H246" s="661">
        <v>19658898573.549999</v>
      </c>
      <c r="I246" s="661">
        <v>18182534240.380001</v>
      </c>
      <c r="J246" s="601">
        <f>I246/H246</f>
        <v>0.92490096392498977</v>
      </c>
    </row>
    <row r="247" spans="1:10" x14ac:dyDescent="0.25">
      <c r="A247" s="656"/>
      <c r="B247" s="657"/>
      <c r="C247" s="657"/>
      <c r="D247" s="657"/>
      <c r="E247" s="657"/>
      <c r="F247" s="662" t="s">
        <v>155</v>
      </c>
      <c r="G247" s="663" t="e">
        <f>G243/G246</f>
        <v>#REF!</v>
      </c>
      <c r="H247" s="663">
        <f>H243/H246</f>
        <v>0.98673388696908559</v>
      </c>
      <c r="I247" s="663">
        <f>I243/I246</f>
        <v>0.99018493398386309</v>
      </c>
      <c r="J247" s="663"/>
    </row>
    <row r="248" spans="1:10" x14ac:dyDescent="0.25">
      <c r="A248" s="656"/>
      <c r="B248" s="657"/>
      <c r="C248" s="657"/>
      <c r="D248" s="657"/>
      <c r="E248" s="657"/>
      <c r="F248" s="658"/>
      <c r="G248" s="659"/>
      <c r="H248" s="659"/>
      <c r="I248" s="659"/>
      <c r="J248" s="659"/>
    </row>
    <row r="249" spans="1:10" x14ac:dyDescent="0.25">
      <c r="A249" s="656"/>
      <c r="B249" s="657"/>
      <c r="C249" s="657"/>
      <c r="D249" s="657"/>
      <c r="E249" s="657"/>
      <c r="F249" s="658"/>
      <c r="G249" s="659"/>
      <c r="H249" s="659"/>
      <c r="I249" s="659"/>
      <c r="J249" s="659"/>
    </row>
    <row r="250" spans="1:10" x14ac:dyDescent="0.25">
      <c r="A250" s="656"/>
      <c r="B250" s="657"/>
      <c r="C250" s="657"/>
      <c r="D250" s="657"/>
      <c r="E250" s="657"/>
      <c r="F250" s="658"/>
      <c r="G250" s="659"/>
      <c r="H250" s="659"/>
      <c r="I250" s="659"/>
      <c r="J250" s="659"/>
    </row>
    <row r="251" spans="1:10" s="319" customFormat="1" ht="17.25" customHeight="1" x14ac:dyDescent="0.25">
      <c r="A251" s="707" t="s">
        <v>538</v>
      </c>
      <c r="B251" s="707"/>
      <c r="C251" s="707"/>
      <c r="D251" s="707"/>
      <c r="E251" s="707"/>
      <c r="F251" s="707"/>
      <c r="G251" s="664"/>
      <c r="H251" s="664"/>
      <c r="I251" s="664"/>
      <c r="J251" s="665" t="s">
        <v>209</v>
      </c>
    </row>
    <row r="252" spans="1:10" ht="29.25" customHeight="1" x14ac:dyDescent="0.25">
      <c r="A252" s="707"/>
      <c r="B252" s="707"/>
      <c r="C252" s="707"/>
      <c r="D252" s="707"/>
      <c r="E252" s="707"/>
      <c r="F252" s="707"/>
      <c r="G252" s="659"/>
      <c r="H252" s="659"/>
      <c r="I252" s="659"/>
      <c r="J252" s="659"/>
    </row>
    <row r="253" spans="1:10" x14ac:dyDescent="0.25">
      <c r="F253" s="473"/>
      <c r="G253" s="474"/>
      <c r="H253" s="474"/>
      <c r="I253" s="474"/>
      <c r="J253" s="474"/>
    </row>
    <row r="254" spans="1:10" x14ac:dyDescent="0.25">
      <c r="F254" s="473"/>
      <c r="G254" s="346">
        <v>15119006440.620001</v>
      </c>
      <c r="H254" s="476"/>
      <c r="I254" s="476"/>
      <c r="J254" s="346"/>
    </row>
    <row r="255" spans="1:10" x14ac:dyDescent="0.25">
      <c r="F255" s="473"/>
      <c r="G255" s="349">
        <v>114293914.54000001</v>
      </c>
      <c r="H255" s="477"/>
      <c r="I255" s="477"/>
      <c r="J255" s="349"/>
    </row>
    <row r="256" spans="1:10" x14ac:dyDescent="0.25">
      <c r="F256" s="473"/>
      <c r="G256" s="349">
        <f>G254-G255</f>
        <v>15004712526.08</v>
      </c>
      <c r="H256" s="476"/>
      <c r="I256" s="476"/>
      <c r="J256" s="349"/>
    </row>
    <row r="257" spans="1:10" x14ac:dyDescent="0.25">
      <c r="F257" s="473"/>
      <c r="G257" s="474" t="e">
        <f>G256-G243</f>
        <v>#REF!</v>
      </c>
      <c r="H257" s="474"/>
      <c r="I257" s="474"/>
      <c r="J257" s="474"/>
    </row>
    <row r="268" spans="1:10" s="340" customFormat="1" x14ac:dyDescent="0.25">
      <c r="A268" s="16"/>
      <c r="B268" s="17"/>
      <c r="C268" s="17"/>
      <c r="D268" s="17"/>
      <c r="E268" s="17"/>
      <c r="F268" s="18"/>
    </row>
    <row r="269" spans="1:10" s="340" customFormat="1" x14ac:dyDescent="0.25">
      <c r="A269" s="16"/>
      <c r="B269" s="17"/>
      <c r="C269" s="17"/>
      <c r="D269" s="17"/>
      <c r="E269" s="17"/>
      <c r="F269" s="18"/>
    </row>
    <row r="270" spans="1:10" s="340" customFormat="1" x14ac:dyDescent="0.25">
      <c r="A270" s="16"/>
      <c r="B270" s="17"/>
      <c r="C270" s="17"/>
      <c r="D270" s="17"/>
      <c r="E270" s="17"/>
      <c r="F270" s="18"/>
    </row>
    <row r="271" spans="1:10" s="340" customFormat="1" x14ac:dyDescent="0.25">
      <c r="A271" s="16"/>
      <c r="B271" s="17"/>
      <c r="C271" s="17"/>
      <c r="D271" s="17"/>
      <c r="E271" s="17"/>
      <c r="F271" s="18"/>
    </row>
    <row r="272" spans="1:10" s="340" customFormat="1" x14ac:dyDescent="0.25">
      <c r="A272" s="16"/>
      <c r="B272" s="17"/>
      <c r="C272" s="17"/>
      <c r="D272" s="17"/>
      <c r="E272" s="17"/>
      <c r="F272" s="18"/>
    </row>
    <row r="273" spans="1:6" s="340" customFormat="1" x14ac:dyDescent="0.25">
      <c r="A273" s="16"/>
      <c r="B273" s="17"/>
      <c r="C273" s="17"/>
      <c r="D273" s="17"/>
      <c r="E273" s="17"/>
      <c r="F273" s="18"/>
    </row>
    <row r="274" spans="1:6" s="340" customFormat="1" x14ac:dyDescent="0.25">
      <c r="A274" s="16"/>
      <c r="B274" s="17"/>
      <c r="C274" s="17"/>
      <c r="D274" s="17"/>
      <c r="E274" s="17"/>
      <c r="F274" s="18"/>
    </row>
    <row r="275" spans="1:6" s="340" customFormat="1" x14ac:dyDescent="0.25">
      <c r="A275" s="16"/>
      <c r="B275" s="17"/>
      <c r="C275" s="17"/>
      <c r="D275" s="17"/>
      <c r="E275" s="17"/>
      <c r="F275" s="18"/>
    </row>
    <row r="276" spans="1:6" s="340" customFormat="1" x14ac:dyDescent="0.25">
      <c r="A276" s="16"/>
      <c r="B276" s="17"/>
      <c r="C276" s="17"/>
      <c r="D276" s="17"/>
      <c r="E276" s="17"/>
      <c r="F276" s="18"/>
    </row>
    <row r="277" spans="1:6" s="340" customFormat="1" x14ac:dyDescent="0.25">
      <c r="A277" s="16"/>
      <c r="B277" s="17"/>
      <c r="C277" s="17"/>
      <c r="D277" s="17"/>
      <c r="E277" s="17"/>
      <c r="F277" s="18"/>
    </row>
  </sheetData>
  <mergeCells count="10">
    <mergeCell ref="A251:F252"/>
    <mergeCell ref="A1:J1"/>
    <mergeCell ref="A2:J2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.15748031496062992" right="0.15748031496062992" top="0.78740157480314965" bottom="0.59055118110236227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40" hidden="1" customWidth="1"/>
    <col min="8" max="8" width="18.7109375" style="340" customWidth="1"/>
    <col min="9" max="9" width="18.28515625" style="340" customWidth="1"/>
    <col min="10" max="10" width="14.85546875" style="340" customWidth="1"/>
    <col min="11" max="11" width="18.42578125" style="341" hidden="1" customWidth="1"/>
    <col min="12" max="12" width="19.85546875" style="341" hidden="1" customWidth="1"/>
    <col min="13" max="16384" width="9.140625" style="341"/>
  </cols>
  <sheetData>
    <row r="1" spans="1:13" s="316" customFormat="1" ht="24" customHeight="1" x14ac:dyDescent="0.25">
      <c r="A1" s="705" t="s">
        <v>275</v>
      </c>
      <c r="B1" s="705"/>
      <c r="C1" s="705"/>
      <c r="D1" s="705"/>
      <c r="E1" s="705"/>
      <c r="F1" s="705"/>
      <c r="G1" s="705"/>
      <c r="H1" s="705"/>
      <c r="I1" s="705"/>
      <c r="J1" s="705"/>
    </row>
    <row r="2" spans="1:13" s="316" customFormat="1" ht="13.5" customHeight="1" x14ac:dyDescent="0.25">
      <c r="A2" s="706"/>
      <c r="B2" s="706"/>
      <c r="C2" s="706"/>
      <c r="D2" s="706"/>
      <c r="E2" s="706"/>
      <c r="F2" s="706"/>
      <c r="G2" s="706"/>
      <c r="H2" s="706"/>
      <c r="I2" s="706"/>
      <c r="J2" s="706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666" t="s">
        <v>1</v>
      </c>
      <c r="B4" s="668" t="s">
        <v>2</v>
      </c>
      <c r="C4" s="669"/>
      <c r="D4" s="669"/>
      <c r="E4" s="670"/>
      <c r="F4" s="671" t="s">
        <v>276</v>
      </c>
      <c r="G4" s="673" t="s">
        <v>274</v>
      </c>
      <c r="H4" s="679" t="s">
        <v>273</v>
      </c>
      <c r="I4" s="675" t="s">
        <v>537</v>
      </c>
      <c r="J4" s="677" t="s">
        <v>272</v>
      </c>
    </row>
    <row r="5" spans="1:13" s="318" customFormat="1" ht="24.75" customHeight="1" thickBot="1" x14ac:dyDescent="0.3">
      <c r="A5" s="667"/>
      <c r="B5" s="136" t="s">
        <v>3</v>
      </c>
      <c r="C5" s="137" t="s">
        <v>4</v>
      </c>
      <c r="D5" s="137" t="s">
        <v>5</v>
      </c>
      <c r="E5" s="138" t="s">
        <v>6</v>
      </c>
      <c r="F5" s="672"/>
      <c r="G5" s="674"/>
      <c r="H5" s="680"/>
      <c r="I5" s="676"/>
      <c r="J5" s="678"/>
    </row>
    <row r="6" spans="1:13" s="328" customFormat="1" ht="42.75" customHeight="1" thickBot="1" x14ac:dyDescent="0.3">
      <c r="A6" s="77">
        <v>1</v>
      </c>
      <c r="B6" s="32"/>
      <c r="C6" s="33"/>
      <c r="D6" s="33"/>
      <c r="E6" s="79"/>
      <c r="F6" s="367" t="s">
        <v>224</v>
      </c>
      <c r="G6" s="368">
        <v>1517118806.54</v>
      </c>
      <c r="H6" s="369">
        <v>1598060637.1799998</v>
      </c>
      <c r="I6" s="370">
        <v>758258105.53000009</v>
      </c>
      <c r="J6" s="371">
        <v>0.47448644180864874</v>
      </c>
      <c r="L6" s="401"/>
    </row>
    <row r="7" spans="1:13" s="320" customFormat="1" ht="39.75" customHeight="1" thickBot="1" x14ac:dyDescent="0.3">
      <c r="A7" s="11"/>
      <c r="B7" s="271"/>
      <c r="C7" s="272"/>
      <c r="D7" s="272"/>
      <c r="E7" s="361"/>
      <c r="F7" s="350" t="s">
        <v>10</v>
      </c>
      <c r="G7" s="425">
        <v>100000</v>
      </c>
      <c r="H7" s="446">
        <v>100000</v>
      </c>
      <c r="I7" s="351">
        <v>50000</v>
      </c>
      <c r="J7" s="352">
        <v>0.5</v>
      </c>
      <c r="L7" s="402"/>
    </row>
    <row r="8" spans="1:13" s="411" customFormat="1" ht="20.25" hidden="1" customHeight="1" x14ac:dyDescent="0.25">
      <c r="A8" s="29"/>
      <c r="B8" s="176"/>
      <c r="C8" s="177"/>
      <c r="D8" s="177"/>
      <c r="E8" s="362"/>
      <c r="F8" s="109" t="s">
        <v>163</v>
      </c>
      <c r="G8" s="414">
        <v>100000</v>
      </c>
      <c r="H8" s="463">
        <v>100000</v>
      </c>
      <c r="I8" s="273">
        <v>50000</v>
      </c>
      <c r="J8" s="274">
        <v>0.5</v>
      </c>
      <c r="L8" s="412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3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3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61"/>
      <c r="F10" s="293" t="s">
        <v>156</v>
      </c>
      <c r="G10" s="425">
        <v>1497473673.9400001</v>
      </c>
      <c r="H10" s="427">
        <v>1578415504.5799999</v>
      </c>
      <c r="I10" s="295">
        <v>738673003.3900001</v>
      </c>
      <c r="J10" s="296">
        <v>0.46798387449099049</v>
      </c>
      <c r="L10" s="405"/>
      <c r="M10" s="464"/>
    </row>
    <row r="11" spans="1:13" s="411" customFormat="1" ht="45" hidden="1" customHeight="1" x14ac:dyDescent="0.25">
      <c r="A11" s="29"/>
      <c r="B11" s="176"/>
      <c r="C11" s="177"/>
      <c r="D11" s="177"/>
      <c r="E11" s="362"/>
      <c r="F11" s="109" t="s">
        <v>228</v>
      </c>
      <c r="G11" s="414">
        <v>654924280</v>
      </c>
      <c r="H11" s="463">
        <v>735866110.63999999</v>
      </c>
      <c r="I11" s="273">
        <v>414235797.84000003</v>
      </c>
      <c r="J11" s="274">
        <v>0.56292278153661601</v>
      </c>
      <c r="L11" s="412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4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3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4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3">
        <v>713016</v>
      </c>
      <c r="L13" s="413">
        <v>3500000</v>
      </c>
    </row>
    <row r="14" spans="1:13" s="316" customFormat="1" ht="12.75" hidden="1" customHeight="1" x14ac:dyDescent="0.25">
      <c r="A14" s="13"/>
      <c r="B14" s="31" t="s">
        <v>11</v>
      </c>
      <c r="C14" s="383"/>
      <c r="D14" s="383" t="s">
        <v>280</v>
      </c>
      <c r="E14" s="435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3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3"/>
      <c r="D15" s="383" t="s">
        <v>499</v>
      </c>
      <c r="E15" s="435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3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5"/>
      <c r="F16" s="109" t="s">
        <v>212</v>
      </c>
      <c r="G16" s="414">
        <v>842549393.94000006</v>
      </c>
      <c r="H16" s="463">
        <v>842549393.94000006</v>
      </c>
      <c r="I16" s="273">
        <v>324437205.55000001</v>
      </c>
      <c r="J16" s="274">
        <v>0.38506609568946404</v>
      </c>
      <c r="L16" s="413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4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3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6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3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61"/>
      <c r="F19" s="423" t="s">
        <v>211</v>
      </c>
      <c r="G19" s="425">
        <v>19545132.600000001</v>
      </c>
      <c r="H19" s="428">
        <v>19545132.600000001</v>
      </c>
      <c r="I19" s="354">
        <v>19535102.140000001</v>
      </c>
      <c r="J19" s="355">
        <v>0.9994868052212651</v>
      </c>
      <c r="L19" s="405"/>
      <c r="M19" s="464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3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4">
        <v>19545132.600000001</v>
      </c>
    </row>
    <row r="22" spans="1:13" s="328" customFormat="1" ht="44.25" customHeight="1" thickBot="1" x14ac:dyDescent="0.3">
      <c r="A22" s="462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401"/>
      <c r="M22" s="465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402"/>
      <c r="M23" s="466"/>
    </row>
    <row r="24" spans="1:13" s="325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6"/>
    </row>
    <row r="25" spans="1:13" s="316" customFormat="1" ht="12.75" hidden="1" customHeight="1" x14ac:dyDescent="0.25">
      <c r="A25" s="13"/>
      <c r="B25" s="8" t="s">
        <v>18</v>
      </c>
      <c r="C25" s="377"/>
      <c r="D25" s="377" t="s">
        <v>283</v>
      </c>
      <c r="E25" s="374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3">
        <v>44744711.07</v>
      </c>
    </row>
    <row r="26" spans="1:13" s="316" customFormat="1" ht="12" hidden="1" customHeight="1" x14ac:dyDescent="0.25">
      <c r="A26" s="13"/>
      <c r="B26" s="8" t="s">
        <v>18</v>
      </c>
      <c r="C26" s="377"/>
      <c r="D26" s="377" t="s">
        <v>284</v>
      </c>
      <c r="E26" s="374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3">
        <v>431922262.95999998</v>
      </c>
    </row>
    <row r="27" spans="1:13" s="325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6"/>
    </row>
    <row r="28" spans="1:13" s="316" customFormat="1" ht="14.25" hidden="1" customHeight="1" x14ac:dyDescent="0.25">
      <c r="A28" s="13"/>
      <c r="B28" s="8" t="s">
        <v>18</v>
      </c>
      <c r="C28" s="4"/>
      <c r="D28" s="377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3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402"/>
      <c r="M29" s="466"/>
    </row>
    <row r="30" spans="1:13" s="325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6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3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3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3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3"/>
      <c r="M34" s="467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3"/>
    </row>
    <row r="36" spans="1:13" s="316" customFormat="1" ht="23.25" hidden="1" customHeight="1" x14ac:dyDescent="0.25">
      <c r="A36" s="13"/>
      <c r="B36" s="379" t="s">
        <v>18</v>
      </c>
      <c r="C36" s="377"/>
      <c r="D36" s="377" t="s">
        <v>287</v>
      </c>
      <c r="E36" s="374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3">
        <v>0</v>
      </c>
    </row>
    <row r="37" spans="1:13" s="316" customFormat="1" ht="19.5" hidden="1" customHeight="1" x14ac:dyDescent="0.25">
      <c r="A37" s="13"/>
      <c r="B37" s="379" t="s">
        <v>18</v>
      </c>
      <c r="C37" s="377"/>
      <c r="D37" s="377" t="s">
        <v>462</v>
      </c>
      <c r="E37" s="374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3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3"/>
    </row>
    <row r="39" spans="1:13" s="316" customFormat="1" ht="27" hidden="1" customHeight="1" x14ac:dyDescent="0.25">
      <c r="A39" s="13"/>
      <c r="B39" s="379" t="s">
        <v>18</v>
      </c>
      <c r="C39" s="377"/>
      <c r="D39" s="377" t="s">
        <v>511</v>
      </c>
      <c r="E39" s="374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3">
        <v>906676100</v>
      </c>
    </row>
    <row r="40" spans="1:13" s="316" customFormat="1" ht="27" hidden="1" customHeight="1" x14ac:dyDescent="0.25">
      <c r="A40" s="13"/>
      <c r="B40" s="379" t="s">
        <v>18</v>
      </c>
      <c r="C40" s="377"/>
      <c r="D40" s="377" t="s">
        <v>513</v>
      </c>
      <c r="E40" s="374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3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402"/>
      <c r="M41" s="466"/>
    </row>
    <row r="42" spans="1:13" s="325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6"/>
    </row>
    <row r="43" spans="1:13" s="316" customFormat="1" ht="16.5" hidden="1" customHeight="1" x14ac:dyDescent="0.25">
      <c r="A43" s="13"/>
      <c r="B43" s="379" t="s">
        <v>18</v>
      </c>
      <c r="C43" s="377"/>
      <c r="D43" s="377" t="s">
        <v>288</v>
      </c>
      <c r="E43" s="374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3">
        <v>397224951.97000003</v>
      </c>
    </row>
    <row r="44" spans="1:13" s="325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6"/>
    </row>
    <row r="45" spans="1:13" s="316" customFormat="1" ht="16.5" hidden="1" customHeight="1" x14ac:dyDescent="0.25">
      <c r="A45" s="13"/>
      <c r="B45" s="379" t="s">
        <v>18</v>
      </c>
      <c r="C45" s="377"/>
      <c r="D45" s="377" t="s">
        <v>525</v>
      </c>
      <c r="E45" s="374"/>
      <c r="F45" s="149"/>
      <c r="G45" s="65"/>
      <c r="H45" s="158">
        <v>245933737.37</v>
      </c>
      <c r="I45" s="169"/>
      <c r="J45" s="197">
        <v>0</v>
      </c>
      <c r="K45" s="413">
        <v>245933737.37</v>
      </c>
      <c r="L45" s="413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402"/>
      <c r="M46" s="466"/>
    </row>
    <row r="47" spans="1:13" s="325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6"/>
    </row>
    <row r="48" spans="1:13" s="318" customFormat="1" ht="15.75" hidden="1" customHeight="1" x14ac:dyDescent="0.25">
      <c r="A48" s="13"/>
      <c r="B48" s="379" t="s">
        <v>18</v>
      </c>
      <c r="C48" s="377"/>
      <c r="D48" s="377" t="s">
        <v>289</v>
      </c>
      <c r="E48" s="374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4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4"/>
    </row>
    <row r="50" spans="1:13" s="318" customFormat="1" ht="15.75" hidden="1" customHeight="1" thickBot="1" x14ac:dyDescent="0.3">
      <c r="A50" s="13"/>
      <c r="B50" s="379" t="s">
        <v>18</v>
      </c>
      <c r="C50" s="377"/>
      <c r="D50" s="377" t="s">
        <v>430</v>
      </c>
      <c r="E50" s="374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4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4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4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4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7"/>
      <c r="M54" s="468"/>
    </row>
    <row r="55" spans="1:13" s="320" customFormat="1" ht="66" customHeight="1" x14ac:dyDescent="0.25">
      <c r="A55" s="11"/>
      <c r="B55" s="285"/>
      <c r="C55" s="286"/>
      <c r="D55" s="286"/>
      <c r="E55" s="421"/>
      <c r="F55" s="287" t="s">
        <v>165</v>
      </c>
      <c r="G55" s="424">
        <v>2847166.91</v>
      </c>
      <c r="H55" s="426">
        <v>3427496.28</v>
      </c>
      <c r="I55" s="351">
        <v>1875581.39</v>
      </c>
      <c r="J55" s="352">
        <v>0.54721617086627439</v>
      </c>
      <c r="L55" s="402"/>
      <c r="M55" s="466"/>
    </row>
    <row r="56" spans="1:13" s="325" customFormat="1" ht="30" hidden="1" customHeight="1" x14ac:dyDescent="0.25">
      <c r="A56" s="12"/>
      <c r="B56" s="83"/>
      <c r="C56" s="76"/>
      <c r="D56" s="76"/>
      <c r="E56" s="419"/>
      <c r="F56" s="109" t="s">
        <v>27</v>
      </c>
      <c r="G56" s="399">
        <v>2847166.91</v>
      </c>
      <c r="H56" s="159">
        <v>3427496.28</v>
      </c>
      <c r="I56" s="170">
        <v>1875581.39</v>
      </c>
      <c r="J56" s="198">
        <v>0.54721617086627439</v>
      </c>
      <c r="L56" s="406"/>
    </row>
    <row r="57" spans="1:13" s="316" customFormat="1" ht="6.75" hidden="1" customHeight="1" x14ac:dyDescent="0.25">
      <c r="A57" s="13"/>
      <c r="B57" s="381" t="s">
        <v>11</v>
      </c>
      <c r="C57" s="376"/>
      <c r="D57" s="376" t="s">
        <v>291</v>
      </c>
      <c r="E57" s="422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3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8"/>
      <c r="F58" s="293" t="s">
        <v>166</v>
      </c>
      <c r="G58" s="425">
        <v>55343785.670000002</v>
      </c>
      <c r="H58" s="294">
        <v>59513971.93</v>
      </c>
      <c r="I58" s="295">
        <v>36448773.390000001</v>
      </c>
      <c r="J58" s="296">
        <v>0.61244061197714783</v>
      </c>
      <c r="L58" s="402"/>
      <c r="M58" s="466"/>
    </row>
    <row r="59" spans="1:13" s="325" customFormat="1" ht="45" hidden="1" customHeight="1" x14ac:dyDescent="0.25">
      <c r="A59" s="12"/>
      <c r="B59" s="83"/>
      <c r="C59" s="76"/>
      <c r="D59" s="76"/>
      <c r="E59" s="419"/>
      <c r="F59" s="109" t="s">
        <v>271</v>
      </c>
      <c r="G59" s="399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6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3">
        <v>52948821.090000004</v>
      </c>
    </row>
    <row r="61" spans="1:13" s="325" customFormat="1" ht="60" hidden="1" customHeight="1" x14ac:dyDescent="0.25">
      <c r="A61" s="12"/>
      <c r="B61" s="83"/>
      <c r="C61" s="76"/>
      <c r="D61" s="76"/>
      <c r="E61" s="419"/>
      <c r="F61" s="109" t="s">
        <v>157</v>
      </c>
      <c r="G61" s="399">
        <v>3000000</v>
      </c>
      <c r="H61" s="159">
        <v>5919271.2800000003</v>
      </c>
      <c r="I61" s="170">
        <v>765689.59</v>
      </c>
      <c r="J61" s="198">
        <v>0.12935538071841843</v>
      </c>
      <c r="L61" s="406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3">
        <v>5048495.3499999996</v>
      </c>
    </row>
    <row r="63" spans="1:13" s="325" customFormat="1" ht="45" hidden="1" customHeight="1" x14ac:dyDescent="0.25">
      <c r="A63" s="12"/>
      <c r="B63" s="83"/>
      <c r="C63" s="76"/>
      <c r="D63" s="76"/>
      <c r="E63" s="419"/>
      <c r="F63" s="109" t="s">
        <v>158</v>
      </c>
      <c r="G63" s="399">
        <v>174357</v>
      </c>
      <c r="H63" s="159">
        <v>555633</v>
      </c>
      <c r="I63" s="170">
        <v>190165.36</v>
      </c>
      <c r="J63" s="198">
        <v>0.3422499383585928</v>
      </c>
      <c r="L63" s="406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3">
        <v>555633</v>
      </c>
    </row>
    <row r="65" spans="1:13" s="325" customFormat="1" ht="45" hidden="1" customHeight="1" x14ac:dyDescent="0.25">
      <c r="A65" s="12"/>
      <c r="B65" s="83"/>
      <c r="C65" s="76"/>
      <c r="D65" s="76"/>
      <c r="E65" s="419"/>
      <c r="F65" s="109" t="s">
        <v>526</v>
      </c>
      <c r="G65" s="399">
        <v>174357</v>
      </c>
      <c r="H65" s="159">
        <v>112619.8</v>
      </c>
      <c r="I65" s="170">
        <v>0</v>
      </c>
      <c r="J65" s="198">
        <v>0</v>
      </c>
      <c r="L65" s="406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3">
        <v>112619.8</v>
      </c>
      <c r="L66" s="413"/>
    </row>
    <row r="67" spans="1:13" s="316" customFormat="1" ht="84" customHeight="1" x14ac:dyDescent="0.25">
      <c r="A67" s="13"/>
      <c r="B67" s="291"/>
      <c r="C67" s="292"/>
      <c r="D67" s="292"/>
      <c r="E67" s="418"/>
      <c r="F67" s="293" t="s">
        <v>433</v>
      </c>
      <c r="G67" s="425"/>
      <c r="H67" s="294">
        <v>2850000</v>
      </c>
      <c r="I67" s="295">
        <v>2850000</v>
      </c>
      <c r="J67" s="296">
        <v>1</v>
      </c>
      <c r="L67" s="413"/>
      <c r="M67" s="467"/>
    </row>
    <row r="68" spans="1:13" s="316" customFormat="1" ht="32.25" hidden="1" customHeight="1" x14ac:dyDescent="0.25">
      <c r="A68" s="13"/>
      <c r="B68" s="83"/>
      <c r="C68" s="76"/>
      <c r="D68" s="76"/>
      <c r="E68" s="419"/>
      <c r="F68" s="109" t="s">
        <v>426</v>
      </c>
      <c r="G68" s="399"/>
      <c r="H68" s="159">
        <v>2850000</v>
      </c>
      <c r="I68" s="170">
        <v>2850000</v>
      </c>
      <c r="J68" s="198">
        <v>1</v>
      </c>
      <c r="L68" s="413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3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8"/>
      <c r="F70" s="293" t="s">
        <v>167</v>
      </c>
      <c r="G70" s="425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402"/>
      <c r="M70" s="466"/>
    </row>
    <row r="71" spans="1:13" s="325" customFormat="1" ht="32.25" hidden="1" customHeight="1" x14ac:dyDescent="0.25">
      <c r="A71" s="12"/>
      <c r="B71" s="83"/>
      <c r="C71" s="76"/>
      <c r="D71" s="76"/>
      <c r="E71" s="419"/>
      <c r="F71" s="109" t="s">
        <v>28</v>
      </c>
      <c r="G71" s="399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6"/>
    </row>
    <row r="72" spans="1:13" s="327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9">
        <v>1517153.6700000018</v>
      </c>
      <c r="L72" s="349">
        <v>69912978.629999995</v>
      </c>
    </row>
    <row r="73" spans="1:13" s="325" customFormat="1" ht="75" hidden="1" customHeight="1" x14ac:dyDescent="0.25">
      <c r="A73" s="12"/>
      <c r="B73" s="83"/>
      <c r="C73" s="76"/>
      <c r="D73" s="76"/>
      <c r="E73" s="419"/>
      <c r="F73" s="109" t="s">
        <v>216</v>
      </c>
      <c r="G73" s="399">
        <v>12960000</v>
      </c>
      <c r="H73" s="159">
        <v>12453000</v>
      </c>
      <c r="I73" s="170">
        <v>9336000</v>
      </c>
      <c r="J73" s="198">
        <v>0.74969886774271255</v>
      </c>
      <c r="L73" s="406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3">
        <v>12958000</v>
      </c>
    </row>
    <row r="75" spans="1:13" s="325" customFormat="1" ht="73.5" hidden="1" customHeight="1" x14ac:dyDescent="0.25">
      <c r="A75" s="12"/>
      <c r="B75" s="83"/>
      <c r="C75" s="76"/>
      <c r="D75" s="76"/>
      <c r="E75" s="419"/>
      <c r="F75" s="109" t="s">
        <v>217</v>
      </c>
      <c r="G75" s="399">
        <v>307600</v>
      </c>
      <c r="H75" s="159">
        <v>381700.32</v>
      </c>
      <c r="I75" s="170">
        <v>334275.24</v>
      </c>
      <c r="J75" s="198">
        <v>0.87575310390098704</v>
      </c>
      <c r="L75" s="406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3">
        <v>309600</v>
      </c>
    </row>
    <row r="77" spans="1:13" s="325" customFormat="1" ht="30" hidden="1" customHeight="1" x14ac:dyDescent="0.25">
      <c r="A77" s="12"/>
      <c r="B77" s="83"/>
      <c r="C77" s="76"/>
      <c r="D77" s="76"/>
      <c r="E77" s="419"/>
      <c r="F77" s="109" t="s">
        <v>30</v>
      </c>
      <c r="G77" s="399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8"/>
      <c r="F79" s="293" t="s">
        <v>168</v>
      </c>
      <c r="G79" s="425">
        <v>65541564</v>
      </c>
      <c r="H79" s="427">
        <v>115760466</v>
      </c>
      <c r="I79" s="295">
        <v>64815000</v>
      </c>
      <c r="J79" s="296">
        <v>0.55990617729545078</v>
      </c>
      <c r="K79" s="323"/>
      <c r="L79" s="323"/>
      <c r="M79" s="466"/>
    </row>
    <row r="80" spans="1:13" s="325" customFormat="1" ht="45" hidden="1" customHeight="1" x14ac:dyDescent="0.25">
      <c r="A80" s="12"/>
      <c r="B80" s="83"/>
      <c r="C80" s="76"/>
      <c r="D80" s="76"/>
      <c r="E80" s="419"/>
      <c r="F80" s="109" t="s">
        <v>31</v>
      </c>
      <c r="G80" s="399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8"/>
      <c r="F82" s="293" t="s">
        <v>169</v>
      </c>
      <c r="G82" s="425">
        <v>13633690</v>
      </c>
      <c r="H82" s="427">
        <v>40633690</v>
      </c>
      <c r="I82" s="295">
        <v>8985467.9299999997</v>
      </c>
      <c r="J82" s="296">
        <v>0.22113344690083522</v>
      </c>
      <c r="K82" s="323"/>
      <c r="L82" s="323"/>
      <c r="M82" s="466"/>
    </row>
    <row r="83" spans="1:13" s="325" customFormat="1" ht="86.25" hidden="1" customHeight="1" x14ac:dyDescent="0.25">
      <c r="A83" s="12"/>
      <c r="B83" s="83"/>
      <c r="C83" s="76"/>
      <c r="D83" s="76"/>
      <c r="E83" s="419"/>
      <c r="F83" s="109" t="s">
        <v>32</v>
      </c>
      <c r="G83" s="399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9"/>
      <c r="F87" s="109" t="s">
        <v>218</v>
      </c>
      <c r="G87" s="399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5" customFormat="1" ht="45" hidden="1" customHeight="1" x14ac:dyDescent="0.25">
      <c r="A89" s="12"/>
      <c r="B89" s="83"/>
      <c r="C89" s="76"/>
      <c r="D89" s="76"/>
      <c r="E89" s="419"/>
      <c r="F89" s="109" t="s">
        <v>33</v>
      </c>
      <c r="G89" s="399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5" customFormat="1" ht="45" hidden="1" customHeight="1" x14ac:dyDescent="0.25">
      <c r="A91" s="12"/>
      <c r="B91" s="83"/>
      <c r="C91" s="76"/>
      <c r="D91" s="76"/>
      <c r="E91" s="419"/>
      <c r="F91" s="109" t="s">
        <v>34</v>
      </c>
      <c r="G91" s="399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5" customFormat="1" ht="88.5" hidden="1" customHeight="1" x14ac:dyDescent="0.25">
      <c r="A93" s="12"/>
      <c r="B93" s="83"/>
      <c r="C93" s="76"/>
      <c r="D93" s="76"/>
      <c r="E93" s="419"/>
      <c r="F93" s="109" t="s">
        <v>521</v>
      </c>
      <c r="G93" s="399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8"/>
      <c r="F95" s="293" t="s">
        <v>219</v>
      </c>
      <c r="G95" s="425" t="e">
        <v>#REF!</v>
      </c>
      <c r="H95" s="427">
        <v>20647065.349999998</v>
      </c>
      <c r="I95" s="295">
        <v>7530613.5299999993</v>
      </c>
      <c r="J95" s="296">
        <v>0.36473045453890618</v>
      </c>
      <c r="K95" s="323"/>
      <c r="L95" s="323"/>
      <c r="M95" s="466"/>
    </row>
    <row r="96" spans="1:13" s="325" customFormat="1" ht="19.5" hidden="1" customHeight="1" x14ac:dyDescent="0.25">
      <c r="A96" s="12"/>
      <c r="B96" s="83"/>
      <c r="C96" s="76"/>
      <c r="D96" s="76"/>
      <c r="E96" s="419"/>
      <c r="F96" s="109" t="s">
        <v>219</v>
      </c>
      <c r="G96" s="399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7" customFormat="1" ht="18" hidden="1" customHeight="1" x14ac:dyDescent="0.25">
      <c r="A97" s="13"/>
      <c r="B97" s="378" t="s">
        <v>11</v>
      </c>
      <c r="C97" s="375"/>
      <c r="D97" s="388" t="s">
        <v>306</v>
      </c>
      <c r="E97" s="420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7" customFormat="1" ht="17.25" hidden="1" customHeight="1" x14ac:dyDescent="0.25">
      <c r="A98" s="13"/>
      <c r="B98" s="390" t="s">
        <v>11</v>
      </c>
      <c r="C98" s="388"/>
      <c r="D98" s="388" t="s">
        <v>463</v>
      </c>
      <c r="E98" s="437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7" customFormat="1" ht="16.5" hidden="1" customHeight="1" x14ac:dyDescent="0.25">
      <c r="A99" s="13"/>
      <c r="B99" s="390" t="s">
        <v>11</v>
      </c>
      <c r="C99" s="388"/>
      <c r="D99" s="388" t="s">
        <v>465</v>
      </c>
      <c r="E99" s="437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7" customFormat="1" ht="18" hidden="1" customHeight="1" x14ac:dyDescent="0.25">
      <c r="A100" s="13"/>
      <c r="B100" s="390" t="s">
        <v>11</v>
      </c>
      <c r="C100" s="388"/>
      <c r="D100" s="388" t="s">
        <v>464</v>
      </c>
      <c r="E100" s="437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7" customFormat="1" ht="18.75" hidden="1" customHeight="1" x14ac:dyDescent="0.25">
      <c r="A101" s="13"/>
      <c r="B101" s="390" t="s">
        <v>11</v>
      </c>
      <c r="C101" s="388"/>
      <c r="D101" s="388" t="s">
        <v>466</v>
      </c>
      <c r="E101" s="437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7" customFormat="1" ht="17.25" hidden="1" customHeight="1" x14ac:dyDescent="0.25">
      <c r="A102" s="13"/>
      <c r="B102" s="390" t="s">
        <v>11</v>
      </c>
      <c r="C102" s="388"/>
      <c r="D102" s="388" t="s">
        <v>467</v>
      </c>
      <c r="E102" s="437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7" customFormat="1" ht="18.75" hidden="1" customHeight="1" x14ac:dyDescent="0.25">
      <c r="A103" s="13"/>
      <c r="B103" s="390" t="s">
        <v>11</v>
      </c>
      <c r="C103" s="388"/>
      <c r="D103" s="388" t="s">
        <v>468</v>
      </c>
      <c r="E103" s="437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7" customFormat="1" ht="19.5" hidden="1" customHeight="1" x14ac:dyDescent="0.25">
      <c r="A104" s="13"/>
      <c r="B104" s="390" t="s">
        <v>11</v>
      </c>
      <c r="C104" s="388"/>
      <c r="D104" s="388" t="s">
        <v>469</v>
      </c>
      <c r="E104" s="437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7" customFormat="1" ht="17.25" hidden="1" customHeight="1" x14ac:dyDescent="0.25">
      <c r="A105" s="13"/>
      <c r="B105" s="380" t="s">
        <v>11</v>
      </c>
      <c r="C105" s="375"/>
      <c r="D105" s="375" t="s">
        <v>470</v>
      </c>
      <c r="E105" s="420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7" customFormat="1" ht="20.25" hidden="1" customHeight="1" thickBot="1" x14ac:dyDescent="0.3">
      <c r="A106" s="13"/>
      <c r="B106" s="380" t="s">
        <v>11</v>
      </c>
      <c r="C106" s="375"/>
      <c r="D106" s="375" t="s">
        <v>471</v>
      </c>
      <c r="E106" s="420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7" customFormat="1" ht="12.75" hidden="1" customHeight="1" x14ac:dyDescent="0.25">
      <c r="A107" s="13"/>
      <c r="B107" s="703"/>
      <c r="C107" s="692"/>
      <c r="D107" s="692"/>
      <c r="E107" s="728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7" customFormat="1" ht="12.75" hidden="1" customHeight="1" x14ac:dyDescent="0.25">
      <c r="A108" s="13"/>
      <c r="B108" s="682"/>
      <c r="C108" s="685"/>
      <c r="D108" s="685"/>
      <c r="E108" s="729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683"/>
      <c r="C109" s="686"/>
      <c r="D109" s="686"/>
      <c r="E109" s="730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61"/>
      <c r="F110" s="293" t="s">
        <v>215</v>
      </c>
      <c r="G110" s="425">
        <v>317622885.14999998</v>
      </c>
      <c r="H110" s="427">
        <v>333921731.41000003</v>
      </c>
      <c r="I110" s="295">
        <v>227963937.66999996</v>
      </c>
      <c r="J110" s="296">
        <v>0.68268673831862225</v>
      </c>
      <c r="K110" s="323"/>
      <c r="L110" s="323"/>
      <c r="M110" s="467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9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90" t="s">
        <v>11</v>
      </c>
      <c r="C118" s="388"/>
      <c r="D118" s="388" t="s">
        <v>313</v>
      </c>
      <c r="E118" s="437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61"/>
      <c r="F119" s="293" t="s">
        <v>26</v>
      </c>
      <c r="G119" s="425">
        <v>36179836.979999997</v>
      </c>
      <c r="H119" s="427">
        <v>36179836.979999997</v>
      </c>
      <c r="I119" s="295">
        <v>25181545.600000001</v>
      </c>
      <c r="J119" s="296">
        <v>0.69601047715942488</v>
      </c>
      <c r="K119" s="323"/>
      <c r="L119" s="323"/>
      <c r="M119" s="467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9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90" t="s">
        <v>11</v>
      </c>
      <c r="C121" s="388"/>
      <c r="D121" s="388" t="s">
        <v>314</v>
      </c>
      <c r="E121" s="437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61"/>
      <c r="F122" s="423" t="s">
        <v>16</v>
      </c>
      <c r="G122" s="425">
        <v>1799973.66</v>
      </c>
      <c r="H122" s="428">
        <v>1847153.66</v>
      </c>
      <c r="I122" s="354">
        <v>1021893</v>
      </c>
      <c r="J122" s="355">
        <v>0.5532257668265671</v>
      </c>
      <c r="K122" s="323"/>
      <c r="L122" s="323"/>
      <c r="M122" s="466"/>
    </row>
    <row r="123" spans="1:13" s="325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3" t="s">
        <v>11</v>
      </c>
      <c r="C124" s="384"/>
      <c r="D124" s="384" t="s">
        <v>520</v>
      </c>
      <c r="E124" s="386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92" t="s">
        <v>11</v>
      </c>
      <c r="C125" s="383"/>
      <c r="D125" s="383" t="s">
        <v>315</v>
      </c>
      <c r="E125" s="385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8" customFormat="1" ht="43.5" customHeight="1" thickBot="1" x14ac:dyDescent="0.3">
      <c r="A126" s="78">
        <v>4</v>
      </c>
      <c r="B126" s="90"/>
      <c r="C126" s="91"/>
      <c r="D126" s="91"/>
      <c r="E126" s="99"/>
      <c r="F126" s="429" t="s">
        <v>227</v>
      </c>
      <c r="G126" s="430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5"/>
    </row>
    <row r="127" spans="1:13" s="328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6">
        <v>35216336.619999997</v>
      </c>
      <c r="H127" s="431">
        <v>36475703.710000001</v>
      </c>
      <c r="I127" s="308">
        <v>25976701.440000001</v>
      </c>
      <c r="J127" s="309">
        <v>0.71216450398127218</v>
      </c>
      <c r="K127" s="323"/>
      <c r="L127" s="323"/>
      <c r="M127" s="465"/>
    </row>
    <row r="128" spans="1:13" s="328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9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8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8" t="s">
        <v>200</v>
      </c>
      <c r="G130" s="416">
        <v>131450970.95</v>
      </c>
      <c r="H130" s="432">
        <v>119630378.23999999</v>
      </c>
      <c r="I130" s="359">
        <v>65100096.289999999</v>
      </c>
      <c r="J130" s="360">
        <v>0.54417696614983135</v>
      </c>
      <c r="K130" s="323"/>
      <c r="L130" s="323"/>
      <c r="M130" s="466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8" customFormat="1" ht="45.75" customHeight="1" thickBot="1" x14ac:dyDescent="0.3">
      <c r="A133" s="77">
        <v>5</v>
      </c>
      <c r="B133" s="32"/>
      <c r="C133" s="33"/>
      <c r="D133" s="33"/>
      <c r="E133" s="79"/>
      <c r="F133" s="367" t="s">
        <v>254</v>
      </c>
      <c r="G133" s="368">
        <v>7788567679.3999996</v>
      </c>
      <c r="H133" s="369">
        <v>8976710287.6700001</v>
      </c>
      <c r="I133" s="370">
        <v>5552421606.5500002</v>
      </c>
      <c r="J133" s="371">
        <v>0.61853634890908238</v>
      </c>
      <c r="K133" s="323"/>
      <c r="L133" s="323"/>
      <c r="M133" s="469"/>
    </row>
    <row r="134" spans="1:13" s="320" customFormat="1" ht="42" customHeight="1" x14ac:dyDescent="0.25">
      <c r="A134" s="11"/>
      <c r="B134" s="285"/>
      <c r="C134" s="286"/>
      <c r="D134" s="286"/>
      <c r="E134" s="421"/>
      <c r="F134" s="350" t="s">
        <v>172</v>
      </c>
      <c r="G134" s="425">
        <v>2552130617.5999999</v>
      </c>
      <c r="H134" s="446">
        <v>2578364172.1200004</v>
      </c>
      <c r="I134" s="351">
        <v>2055795318.1600003</v>
      </c>
      <c r="J134" s="352">
        <v>0.79732542842063703</v>
      </c>
      <c r="K134" s="323"/>
      <c r="L134" s="323"/>
      <c r="M134" s="466"/>
    </row>
    <row r="135" spans="1:13" s="325" customFormat="1" ht="17.25" hidden="1" customHeight="1" x14ac:dyDescent="0.25">
      <c r="A135" s="12"/>
      <c r="B135" s="83"/>
      <c r="C135" s="76"/>
      <c r="D135" s="76"/>
      <c r="E135" s="419"/>
      <c r="F135" s="109" t="s">
        <v>45</v>
      </c>
      <c r="G135" s="399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5" customFormat="1" ht="45" hidden="1" customHeight="1" x14ac:dyDescent="0.25">
      <c r="A138" s="12"/>
      <c r="B138" s="97"/>
      <c r="C138" s="98"/>
      <c r="D138" s="98"/>
      <c r="E138" s="433"/>
      <c r="F138" s="111" t="s">
        <v>46</v>
      </c>
      <c r="G138" s="397">
        <v>0</v>
      </c>
      <c r="H138" s="447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5" customFormat="1" ht="45" hidden="1" customHeight="1" x14ac:dyDescent="0.25">
      <c r="A140" s="12"/>
      <c r="B140" s="83"/>
      <c r="C140" s="76"/>
      <c r="D140" s="76"/>
      <c r="E140" s="419"/>
      <c r="F140" s="109" t="s">
        <v>48</v>
      </c>
      <c r="G140" s="399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7" customFormat="1" ht="12.75" hidden="1" customHeight="1" x14ac:dyDescent="0.25">
      <c r="A141" s="13"/>
      <c r="B141" s="391" t="s">
        <v>43</v>
      </c>
      <c r="C141" s="377"/>
      <c r="D141" s="377" t="s">
        <v>320</v>
      </c>
      <c r="E141" s="434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5" customFormat="1" ht="18.75" hidden="1" customHeight="1" x14ac:dyDescent="0.25">
      <c r="A142" s="12"/>
      <c r="B142" s="83"/>
      <c r="C142" s="76"/>
      <c r="D142" s="76"/>
      <c r="E142" s="419"/>
      <c r="F142" s="109" t="s">
        <v>50</v>
      </c>
      <c r="G142" s="399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5" customFormat="1" ht="18" hidden="1" customHeight="1" x14ac:dyDescent="0.25">
      <c r="A144" s="12"/>
      <c r="B144" s="83"/>
      <c r="C144" s="76"/>
      <c r="D144" s="76"/>
      <c r="E144" s="419"/>
      <c r="F144" s="109" t="s">
        <v>52</v>
      </c>
      <c r="G144" s="399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4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5" customFormat="1" ht="18" hidden="1" customHeight="1" x14ac:dyDescent="0.25">
      <c r="A146" s="12"/>
      <c r="B146" s="83"/>
      <c r="C146" s="76"/>
      <c r="D146" s="76"/>
      <c r="E146" s="419"/>
      <c r="F146" s="109" t="s">
        <v>53</v>
      </c>
      <c r="G146" s="399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693" t="s">
        <v>43</v>
      </c>
      <c r="C147" s="695"/>
      <c r="D147" s="695" t="s">
        <v>529</v>
      </c>
      <c r="E147" s="725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7" customFormat="1" ht="12.75" hidden="1" customHeight="1" x14ac:dyDescent="0.25">
      <c r="A148" s="13"/>
      <c r="B148" s="694"/>
      <c r="C148" s="696"/>
      <c r="D148" s="696"/>
      <c r="E148" s="727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5" customFormat="1" ht="28.5" hidden="1" customHeight="1" x14ac:dyDescent="0.25">
      <c r="A149" s="12"/>
      <c r="B149" s="115"/>
      <c r="C149" s="51"/>
      <c r="D149" s="51"/>
      <c r="E149" s="436"/>
      <c r="F149" s="111" t="s">
        <v>161</v>
      </c>
      <c r="G149" s="397">
        <v>0</v>
      </c>
      <c r="H149" s="447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7" customFormat="1" ht="12.75" hidden="1" customHeight="1" x14ac:dyDescent="0.25">
      <c r="A150" s="13"/>
      <c r="B150" s="693" t="s">
        <v>43</v>
      </c>
      <c r="C150" s="695"/>
      <c r="D150" s="695" t="s">
        <v>160</v>
      </c>
      <c r="E150" s="725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7" customFormat="1" ht="12.75" hidden="1" customHeight="1" x14ac:dyDescent="0.25">
      <c r="A151" s="13"/>
      <c r="B151" s="697"/>
      <c r="C151" s="698"/>
      <c r="D151" s="698"/>
      <c r="E151" s="726"/>
      <c r="F151" s="149" t="s">
        <v>7</v>
      </c>
      <c r="G151" s="442"/>
      <c r="H151" s="448"/>
      <c r="I151" s="169"/>
      <c r="J151" s="194" t="e">
        <v>#DIV/0!</v>
      </c>
      <c r="K151" s="323">
        <v>0</v>
      </c>
      <c r="L151" s="323"/>
    </row>
    <row r="152" spans="1:13" s="327" customFormat="1" ht="12.75" hidden="1" customHeight="1" x14ac:dyDescent="0.25">
      <c r="A152" s="13"/>
      <c r="B152" s="694"/>
      <c r="C152" s="696"/>
      <c r="D152" s="696"/>
      <c r="E152" s="727"/>
      <c r="F152" s="149" t="s">
        <v>9</v>
      </c>
      <c r="G152" s="442"/>
      <c r="H152" s="448"/>
      <c r="I152" s="169"/>
      <c r="J152" s="194" t="e">
        <v>#DIV/0!</v>
      </c>
      <c r="K152" s="323">
        <v>0</v>
      </c>
      <c r="L152" s="323"/>
    </row>
    <row r="153" spans="1:13" s="325" customFormat="1" ht="30" hidden="1" customHeight="1" x14ac:dyDescent="0.25">
      <c r="A153" s="12"/>
      <c r="B153" s="83"/>
      <c r="C153" s="76"/>
      <c r="D153" s="76"/>
      <c r="E153" s="419"/>
      <c r="F153" s="109" t="s">
        <v>56</v>
      </c>
      <c r="G153" s="399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92" t="s">
        <v>43</v>
      </c>
      <c r="C154" s="383"/>
      <c r="D154" s="383" t="s">
        <v>447</v>
      </c>
      <c r="E154" s="435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5" customFormat="1" ht="15" hidden="1" customHeight="1" x14ac:dyDescent="0.25">
      <c r="A155" s="12"/>
      <c r="B155" s="115"/>
      <c r="C155" s="51"/>
      <c r="D155" s="51"/>
      <c r="E155" s="436"/>
      <c r="F155" s="111" t="s">
        <v>54</v>
      </c>
      <c r="G155" s="397">
        <v>0</v>
      </c>
      <c r="H155" s="447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7" customFormat="1" ht="12.75" hidden="1" customHeight="1" x14ac:dyDescent="0.25">
      <c r="A156" s="13"/>
      <c r="B156" s="693" t="s">
        <v>43</v>
      </c>
      <c r="C156" s="695"/>
      <c r="D156" s="695" t="s">
        <v>55</v>
      </c>
      <c r="E156" s="725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7" customFormat="1" ht="12.75" hidden="1" customHeight="1" x14ac:dyDescent="0.25">
      <c r="A157" s="13"/>
      <c r="B157" s="694"/>
      <c r="C157" s="696"/>
      <c r="D157" s="696"/>
      <c r="E157" s="727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7" customFormat="1" ht="12.75" hidden="1" customHeight="1" x14ac:dyDescent="0.25">
      <c r="A158" s="13"/>
      <c r="B158" s="139"/>
      <c r="C158" s="151"/>
      <c r="D158" s="151"/>
      <c r="E158" s="364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8"/>
      <c r="F159" s="293" t="s">
        <v>173</v>
      </c>
      <c r="G159" s="425">
        <v>3499688491.23</v>
      </c>
      <c r="H159" s="427">
        <v>3548042163.7800002</v>
      </c>
      <c r="I159" s="295">
        <v>2360604152.4500003</v>
      </c>
      <c r="J159" s="296">
        <v>0.66532584548969065</v>
      </c>
      <c r="K159" s="323"/>
      <c r="L159" s="323"/>
      <c r="M159" s="466"/>
    </row>
    <row r="160" spans="1:13" s="325" customFormat="1" ht="18" hidden="1" customHeight="1" x14ac:dyDescent="0.25">
      <c r="A160" s="12"/>
      <c r="B160" s="83"/>
      <c r="C160" s="76"/>
      <c r="D160" s="76"/>
      <c r="E160" s="419"/>
      <c r="F160" s="109" t="s">
        <v>45</v>
      </c>
      <c r="G160" s="399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7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7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5" customFormat="1" ht="45" hidden="1" customHeight="1" x14ac:dyDescent="0.25">
      <c r="A163" s="12"/>
      <c r="B163" s="83"/>
      <c r="C163" s="76"/>
      <c r="D163" s="76"/>
      <c r="E163" s="419"/>
      <c r="F163" s="109" t="s">
        <v>57</v>
      </c>
      <c r="G163" s="399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5" customFormat="1" ht="15" hidden="1" customHeight="1" x14ac:dyDescent="0.25">
      <c r="A165" s="12"/>
      <c r="B165" s="83"/>
      <c r="C165" s="76"/>
      <c r="D165" s="76"/>
      <c r="E165" s="419"/>
      <c r="F165" s="109" t="s">
        <v>52</v>
      </c>
      <c r="G165" s="399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7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5" customFormat="1" ht="30" hidden="1" customHeight="1" x14ac:dyDescent="0.25">
      <c r="A167" s="12"/>
      <c r="B167" s="83"/>
      <c r="C167" s="76"/>
      <c r="D167" s="76"/>
      <c r="E167" s="419"/>
      <c r="F167" s="109" t="s">
        <v>58</v>
      </c>
      <c r="G167" s="399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7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5" customFormat="1" ht="15" hidden="1" customHeight="1" x14ac:dyDescent="0.25">
      <c r="A169" s="12"/>
      <c r="B169" s="83"/>
      <c r="C169" s="76"/>
      <c r="D169" s="76"/>
      <c r="E169" s="419"/>
      <c r="F169" s="109" t="s">
        <v>59</v>
      </c>
      <c r="G169" s="399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7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5" customFormat="1" ht="45" hidden="1" customHeight="1" x14ac:dyDescent="0.25">
      <c r="A171" s="12"/>
      <c r="B171" s="97"/>
      <c r="C171" s="98"/>
      <c r="D171" s="98"/>
      <c r="E171" s="433"/>
      <c r="F171" s="111" t="s">
        <v>60</v>
      </c>
      <c r="G171" s="397">
        <v>0</v>
      </c>
      <c r="H171" s="447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7" customFormat="1" ht="12.75" hidden="1" customHeight="1" x14ac:dyDescent="0.25">
      <c r="A172" s="13"/>
      <c r="B172" s="681" t="s">
        <v>43</v>
      </c>
      <c r="C172" s="684"/>
      <c r="D172" s="684" t="s">
        <v>61</v>
      </c>
      <c r="E172" s="731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7" customFormat="1" ht="12.75" hidden="1" customHeight="1" x14ac:dyDescent="0.25">
      <c r="A173" s="13"/>
      <c r="B173" s="682"/>
      <c r="C173" s="685"/>
      <c r="D173" s="685"/>
      <c r="E173" s="729"/>
      <c r="F173" s="149" t="s">
        <v>7</v>
      </c>
      <c r="G173" s="442"/>
      <c r="H173" s="448"/>
      <c r="I173" s="169"/>
      <c r="J173" s="194" t="e">
        <v>#DIV/0!</v>
      </c>
      <c r="K173" s="323">
        <v>0</v>
      </c>
      <c r="L173" s="323"/>
    </row>
    <row r="174" spans="1:12" s="327" customFormat="1" ht="12.75" hidden="1" customHeight="1" x14ac:dyDescent="0.25">
      <c r="A174" s="13"/>
      <c r="B174" s="699"/>
      <c r="C174" s="690"/>
      <c r="D174" s="690"/>
      <c r="E174" s="732"/>
      <c r="F174" s="149" t="s">
        <v>9</v>
      </c>
      <c r="G174" s="442"/>
      <c r="H174" s="448"/>
      <c r="I174" s="169"/>
      <c r="J174" s="194" t="e">
        <v>#DIV/0!</v>
      </c>
      <c r="K174" s="323">
        <v>0</v>
      </c>
      <c r="L174" s="323"/>
    </row>
    <row r="175" spans="1:12" s="325" customFormat="1" ht="45" hidden="1" customHeight="1" x14ac:dyDescent="0.25">
      <c r="A175" s="12"/>
      <c r="B175" s="83"/>
      <c r="C175" s="76"/>
      <c r="D175" s="76"/>
      <c r="E175" s="419"/>
      <c r="F175" s="109" t="s">
        <v>210</v>
      </c>
      <c r="G175" s="399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5" customFormat="1" ht="30" hidden="1" customHeight="1" x14ac:dyDescent="0.25">
      <c r="A177" s="12"/>
      <c r="B177" s="97"/>
      <c r="C177" s="98"/>
      <c r="D177" s="98"/>
      <c r="E177" s="433"/>
      <c r="F177" s="111" t="s">
        <v>62</v>
      </c>
      <c r="G177" s="397">
        <v>0</v>
      </c>
      <c r="H177" s="447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681" t="s">
        <v>43</v>
      </c>
      <c r="C178" s="684"/>
      <c r="D178" s="684" t="s">
        <v>63</v>
      </c>
      <c r="E178" s="731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7" customFormat="1" ht="12.75" hidden="1" customHeight="1" x14ac:dyDescent="0.25">
      <c r="A179" s="13"/>
      <c r="B179" s="683"/>
      <c r="C179" s="686"/>
      <c r="D179" s="686"/>
      <c r="E179" s="730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5" customFormat="1" ht="45" hidden="1" customHeight="1" x14ac:dyDescent="0.25">
      <c r="A180" s="12"/>
      <c r="B180" s="83"/>
      <c r="C180" s="76"/>
      <c r="D180" s="76"/>
      <c r="E180" s="419"/>
      <c r="F180" s="109" t="s">
        <v>53</v>
      </c>
      <c r="G180" s="399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7" customFormat="1" ht="12.75" hidden="1" customHeight="1" x14ac:dyDescent="0.25">
      <c r="A181" s="13"/>
      <c r="B181" s="681" t="s">
        <v>43</v>
      </c>
      <c r="C181" s="684"/>
      <c r="D181" s="684" t="s">
        <v>528</v>
      </c>
      <c r="E181" s="731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7" customFormat="1" ht="12.75" hidden="1" customHeight="1" x14ac:dyDescent="0.25">
      <c r="A182" s="13"/>
      <c r="B182" s="683"/>
      <c r="C182" s="686"/>
      <c r="D182" s="686"/>
      <c r="E182" s="730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5" customFormat="1" ht="30" hidden="1" customHeight="1" x14ac:dyDescent="0.25">
      <c r="A183" s="12"/>
      <c r="B183" s="97"/>
      <c r="C183" s="98"/>
      <c r="D183" s="98"/>
      <c r="E183" s="433"/>
      <c r="F183" s="111" t="s">
        <v>161</v>
      </c>
      <c r="G183" s="397">
        <v>0</v>
      </c>
      <c r="H183" s="447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7" customFormat="1" ht="12.75" hidden="1" customHeight="1" x14ac:dyDescent="0.25">
      <c r="A184" s="13"/>
      <c r="B184" s="681" t="s">
        <v>43</v>
      </c>
      <c r="C184" s="684"/>
      <c r="D184" s="684" t="s">
        <v>162</v>
      </c>
      <c r="E184" s="731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7" customFormat="1" ht="12.75" hidden="1" customHeight="1" x14ac:dyDescent="0.25">
      <c r="A185" s="13"/>
      <c r="B185" s="683"/>
      <c r="C185" s="686"/>
      <c r="D185" s="686"/>
      <c r="E185" s="730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5" customFormat="1" ht="15" hidden="1" customHeight="1" x14ac:dyDescent="0.25">
      <c r="A186" s="12"/>
      <c r="B186" s="97"/>
      <c r="C186" s="98"/>
      <c r="D186" s="98"/>
      <c r="E186" s="433"/>
      <c r="F186" s="111" t="s">
        <v>54</v>
      </c>
      <c r="G186" s="397">
        <v>0</v>
      </c>
      <c r="H186" s="447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7" customFormat="1" ht="12.75" hidden="1" customHeight="1" x14ac:dyDescent="0.25">
      <c r="A187" s="13"/>
      <c r="B187" s="681" t="s">
        <v>43</v>
      </c>
      <c r="C187" s="684"/>
      <c r="D187" s="684" t="s">
        <v>64</v>
      </c>
      <c r="E187" s="731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7" customFormat="1" ht="12.75" hidden="1" customHeight="1" x14ac:dyDescent="0.25">
      <c r="A188" s="13"/>
      <c r="B188" s="683"/>
      <c r="C188" s="686"/>
      <c r="D188" s="686"/>
      <c r="E188" s="730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5" customFormat="1" ht="30" hidden="1" customHeight="1" x14ac:dyDescent="0.25">
      <c r="A189" s="12"/>
      <c r="B189" s="83"/>
      <c r="C189" s="76"/>
      <c r="D189" s="76"/>
      <c r="E189" s="419"/>
      <c r="F189" s="109" t="s">
        <v>56</v>
      </c>
      <c r="G189" s="399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7" customFormat="1" ht="15" hidden="1" customHeight="1" x14ac:dyDescent="0.25">
      <c r="A190" s="13"/>
      <c r="B190" s="390" t="s">
        <v>43</v>
      </c>
      <c r="C190" s="388"/>
      <c r="D190" s="388" t="s">
        <v>448</v>
      </c>
      <c r="E190" s="437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5" customFormat="1" ht="45.75" hidden="1" customHeight="1" x14ac:dyDescent="0.25">
      <c r="A191" s="12"/>
      <c r="B191" s="83"/>
      <c r="C191" s="76"/>
      <c r="D191" s="76"/>
      <c r="E191" s="419"/>
      <c r="F191" s="109" t="s">
        <v>65</v>
      </c>
      <c r="G191" s="399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7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8"/>
      <c r="F193" s="293" t="s">
        <v>174</v>
      </c>
      <c r="G193" s="425">
        <v>117943947.61</v>
      </c>
      <c r="H193" s="427">
        <v>118912699.8</v>
      </c>
      <c r="I193" s="295">
        <v>102778940.53</v>
      </c>
      <c r="J193" s="296">
        <v>0.86432265605662417</v>
      </c>
      <c r="K193" s="323"/>
      <c r="L193" s="323"/>
      <c r="M193" s="466"/>
    </row>
    <row r="194" spans="1:13" s="325" customFormat="1" ht="18.75" hidden="1" customHeight="1" x14ac:dyDescent="0.25">
      <c r="A194" s="12"/>
      <c r="B194" s="83"/>
      <c r="C194" s="76"/>
      <c r="D194" s="76"/>
      <c r="E194" s="419"/>
      <c r="F194" s="109" t="s">
        <v>52</v>
      </c>
      <c r="G194" s="399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7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5" customFormat="1" ht="16.5" hidden="1" customHeight="1" x14ac:dyDescent="0.25">
      <c r="A196" s="12"/>
      <c r="B196" s="83"/>
      <c r="C196" s="76"/>
      <c r="D196" s="76"/>
      <c r="E196" s="419"/>
      <c r="F196" s="109" t="s">
        <v>67</v>
      </c>
      <c r="G196" s="399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5" customFormat="1" ht="15" hidden="1" customHeight="1" x14ac:dyDescent="0.25">
      <c r="A198" s="12"/>
      <c r="B198" s="106"/>
      <c r="C198" s="98"/>
      <c r="D198" s="98"/>
      <c r="E198" s="433"/>
      <c r="F198" s="111" t="s">
        <v>68</v>
      </c>
      <c r="G198" s="397">
        <v>0</v>
      </c>
      <c r="H198" s="447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700" t="s">
        <v>43</v>
      </c>
      <c r="C199" s="684"/>
      <c r="D199" s="684" t="s">
        <v>69</v>
      </c>
      <c r="E199" s="731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7" customFormat="1" ht="12.75" hidden="1" customHeight="1" x14ac:dyDescent="0.25">
      <c r="A200" s="13"/>
      <c r="B200" s="701"/>
      <c r="C200" s="686"/>
      <c r="D200" s="686"/>
      <c r="E200" s="730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5" customFormat="1" ht="15" hidden="1" customHeight="1" x14ac:dyDescent="0.25">
      <c r="A201" s="12"/>
      <c r="B201" s="97"/>
      <c r="C201" s="98"/>
      <c r="D201" s="98"/>
      <c r="E201" s="433"/>
      <c r="F201" s="111" t="s">
        <v>54</v>
      </c>
      <c r="G201" s="397">
        <v>0</v>
      </c>
      <c r="H201" s="447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681" t="s">
        <v>43</v>
      </c>
      <c r="C202" s="684"/>
      <c r="D202" s="684" t="s">
        <v>70</v>
      </c>
      <c r="E202" s="731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7" customFormat="1" ht="12.75" hidden="1" customHeight="1" x14ac:dyDescent="0.25">
      <c r="A203" s="13"/>
      <c r="B203" s="683"/>
      <c r="C203" s="686"/>
      <c r="D203" s="686"/>
      <c r="E203" s="730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5" customFormat="1" ht="30" hidden="1" customHeight="1" x14ac:dyDescent="0.25">
      <c r="A204" s="12"/>
      <c r="B204" s="106"/>
      <c r="C204" s="98"/>
      <c r="D204" s="98"/>
      <c r="E204" s="433"/>
      <c r="F204" s="111" t="s">
        <v>71</v>
      </c>
      <c r="G204" s="397">
        <v>0</v>
      </c>
      <c r="H204" s="447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700" t="s">
        <v>72</v>
      </c>
      <c r="C205" s="684"/>
      <c r="D205" s="684" t="s">
        <v>73</v>
      </c>
      <c r="E205" s="731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7" customFormat="1" ht="12.75" hidden="1" customHeight="1" x14ac:dyDescent="0.25">
      <c r="A206" s="13"/>
      <c r="B206" s="701"/>
      <c r="C206" s="686"/>
      <c r="D206" s="686"/>
      <c r="E206" s="730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5" customFormat="1" ht="45" hidden="1" customHeight="1" x14ac:dyDescent="0.25">
      <c r="A207" s="12"/>
      <c r="B207" s="106"/>
      <c r="C207" s="98"/>
      <c r="D207" s="98"/>
      <c r="E207" s="433"/>
      <c r="F207" s="111"/>
      <c r="G207" s="397">
        <v>0</v>
      </c>
      <c r="H207" s="447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700"/>
      <c r="C208" s="684"/>
      <c r="D208" s="684"/>
      <c r="E208" s="731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702"/>
      <c r="C209" s="685"/>
      <c r="D209" s="685"/>
      <c r="E209" s="729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701"/>
      <c r="C210" s="686"/>
      <c r="D210" s="686"/>
      <c r="E210" s="730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5" customFormat="1" ht="15" hidden="1" customHeight="1" x14ac:dyDescent="0.25">
      <c r="A211" s="12"/>
      <c r="B211" s="106"/>
      <c r="C211" s="98"/>
      <c r="D211" s="98"/>
      <c r="E211" s="433"/>
      <c r="F211" s="111" t="s">
        <v>53</v>
      </c>
      <c r="G211" s="397">
        <v>0</v>
      </c>
      <c r="H211" s="447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700" t="s">
        <v>43</v>
      </c>
      <c r="C212" s="684" t="s">
        <v>66</v>
      </c>
      <c r="D212" s="684" t="s">
        <v>74</v>
      </c>
      <c r="E212" s="731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701"/>
      <c r="C213" s="686"/>
      <c r="D213" s="686"/>
      <c r="E213" s="730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8"/>
      <c r="F214" s="220" t="s">
        <v>175</v>
      </c>
      <c r="G214" s="443">
        <v>0</v>
      </c>
      <c r="H214" s="449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5" customFormat="1" ht="15" hidden="1" customHeight="1" x14ac:dyDescent="0.25">
      <c r="A215" s="12"/>
      <c r="B215" s="97"/>
      <c r="C215" s="98"/>
      <c r="D215" s="98"/>
      <c r="E215" s="433"/>
      <c r="F215" s="111" t="s">
        <v>52</v>
      </c>
      <c r="G215" s="397">
        <v>0</v>
      </c>
      <c r="H215" s="447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5" customFormat="1" ht="15" hidden="1" customHeight="1" x14ac:dyDescent="0.25">
      <c r="A217" s="12"/>
      <c r="B217" s="97"/>
      <c r="C217" s="98"/>
      <c r="D217" s="98"/>
      <c r="E217" s="433"/>
      <c r="F217" s="111" t="s">
        <v>67</v>
      </c>
      <c r="G217" s="397">
        <v>0</v>
      </c>
      <c r="H217" s="447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5" customFormat="1" ht="15" hidden="1" customHeight="1" x14ac:dyDescent="0.25">
      <c r="A219" s="12"/>
      <c r="B219" s="97"/>
      <c r="C219" s="98"/>
      <c r="D219" s="98"/>
      <c r="E219" s="433"/>
      <c r="F219" s="111" t="s">
        <v>78</v>
      </c>
      <c r="G219" s="397">
        <v>0</v>
      </c>
      <c r="H219" s="447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5" customFormat="1" ht="15" hidden="1" customHeight="1" x14ac:dyDescent="0.25">
      <c r="A221" s="12"/>
      <c r="B221" s="97"/>
      <c r="C221" s="98"/>
      <c r="D221" s="98"/>
      <c r="E221" s="433"/>
      <c r="F221" s="111" t="s">
        <v>80</v>
      </c>
      <c r="G221" s="397">
        <v>0</v>
      </c>
      <c r="H221" s="447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5" customFormat="1" ht="15" hidden="1" customHeight="1" x14ac:dyDescent="0.25">
      <c r="A224" s="12"/>
      <c r="B224" s="97"/>
      <c r="C224" s="98"/>
      <c r="D224" s="98"/>
      <c r="E224" s="433"/>
      <c r="F224" s="111" t="s">
        <v>83</v>
      </c>
      <c r="G224" s="397">
        <v>0</v>
      </c>
      <c r="H224" s="447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5" customFormat="1" ht="15" hidden="1" customHeight="1" x14ac:dyDescent="0.25">
      <c r="A226" s="12"/>
      <c r="B226" s="97"/>
      <c r="C226" s="98"/>
      <c r="D226" s="98"/>
      <c r="E226" s="433"/>
      <c r="F226" s="111" t="s">
        <v>85</v>
      </c>
      <c r="G226" s="397">
        <v>0</v>
      </c>
      <c r="H226" s="447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5" customFormat="1" ht="15" hidden="1" customHeight="1" x14ac:dyDescent="0.25">
      <c r="A228" s="12"/>
      <c r="B228" s="97"/>
      <c r="C228" s="98"/>
      <c r="D228" s="98"/>
      <c r="E228" s="433"/>
      <c r="F228" s="111" t="s">
        <v>148</v>
      </c>
      <c r="G228" s="397">
        <v>0</v>
      </c>
      <c r="H228" s="447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681" t="s">
        <v>43</v>
      </c>
      <c r="C229" s="684" t="s">
        <v>75</v>
      </c>
      <c r="D229" s="684" t="s">
        <v>87</v>
      </c>
      <c r="E229" s="731" t="s">
        <v>51</v>
      </c>
      <c r="F229" s="149"/>
      <c r="G229" s="442"/>
      <c r="H229" s="448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699"/>
      <c r="C230" s="690"/>
      <c r="D230" s="690"/>
      <c r="E230" s="732"/>
      <c r="F230" s="149" t="s">
        <v>7</v>
      </c>
      <c r="G230" s="442"/>
      <c r="H230" s="448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8"/>
      <c r="F231" s="293" t="s">
        <v>176</v>
      </c>
      <c r="G231" s="425">
        <v>227000030.38</v>
      </c>
      <c r="H231" s="427">
        <v>234434683.58000001</v>
      </c>
      <c r="I231" s="295">
        <v>158311408.16</v>
      </c>
      <c r="J231" s="296">
        <v>0.67529004557884365</v>
      </c>
      <c r="K231" s="323"/>
      <c r="L231" s="323"/>
      <c r="M231" s="466"/>
    </row>
    <row r="232" spans="1:13" s="325" customFormat="1" ht="30" hidden="1" customHeight="1" x14ac:dyDescent="0.25">
      <c r="A232" s="12"/>
      <c r="B232" s="83"/>
      <c r="C232" s="76"/>
      <c r="D232" s="76"/>
      <c r="E232" s="419"/>
      <c r="F232" s="109" t="s">
        <v>38</v>
      </c>
      <c r="G232" s="399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9"/>
      <c r="F234" s="109" t="s">
        <v>93</v>
      </c>
      <c r="G234" s="399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9"/>
      <c r="F236" s="109" t="s">
        <v>78</v>
      </c>
      <c r="G236" s="399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5" customFormat="1" ht="18" hidden="1" customHeight="1" x14ac:dyDescent="0.25">
      <c r="A238" s="12"/>
      <c r="B238" s="83"/>
      <c r="C238" s="76"/>
      <c r="D238" s="76"/>
      <c r="E238" s="419"/>
      <c r="F238" s="109" t="s">
        <v>88</v>
      </c>
      <c r="G238" s="399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5" customFormat="1" ht="30" hidden="1" customHeight="1" x14ac:dyDescent="0.25">
      <c r="A240" s="12"/>
      <c r="B240" s="83"/>
      <c r="C240" s="76"/>
      <c r="D240" s="76"/>
      <c r="E240" s="419"/>
      <c r="F240" s="109" t="s">
        <v>58</v>
      </c>
      <c r="G240" s="399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7" customFormat="1" ht="15" hidden="1" customHeight="1" x14ac:dyDescent="0.25">
      <c r="A241" s="13"/>
      <c r="B241" s="391" t="s">
        <v>43</v>
      </c>
      <c r="C241" s="377"/>
      <c r="D241" s="377" t="s">
        <v>337</v>
      </c>
      <c r="E241" s="434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5" customFormat="1" ht="19.5" hidden="1" customHeight="1" x14ac:dyDescent="0.25">
      <c r="A242" s="12"/>
      <c r="B242" s="83"/>
      <c r="C242" s="76"/>
      <c r="D242" s="76"/>
      <c r="E242" s="419"/>
      <c r="F242" s="109" t="s">
        <v>80</v>
      </c>
      <c r="G242" s="399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5" customFormat="1" ht="30" hidden="1" customHeight="1" x14ac:dyDescent="0.25">
      <c r="A244" s="12"/>
      <c r="B244" s="83"/>
      <c r="C244" s="76"/>
      <c r="D244" s="76"/>
      <c r="E244" s="419"/>
      <c r="F244" s="109" t="s">
        <v>89</v>
      </c>
      <c r="G244" s="399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7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5" customFormat="1" ht="17.25" hidden="1" customHeight="1" x14ac:dyDescent="0.25">
      <c r="A246" s="12"/>
      <c r="B246" s="83"/>
      <c r="C246" s="76"/>
      <c r="D246" s="76"/>
      <c r="E246" s="419"/>
      <c r="F246" s="109" t="s">
        <v>90</v>
      </c>
      <c r="G246" s="399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7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7" customFormat="1" ht="18" hidden="1" customHeight="1" x14ac:dyDescent="0.25">
      <c r="A248" s="13"/>
      <c r="B248" s="83"/>
      <c r="C248" s="76"/>
      <c r="D248" s="76"/>
      <c r="E248" s="419"/>
      <c r="F248" s="109" t="s">
        <v>85</v>
      </c>
      <c r="G248" s="399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7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5" customFormat="1" ht="18" hidden="1" customHeight="1" x14ac:dyDescent="0.25">
      <c r="A250" s="12"/>
      <c r="B250" s="83"/>
      <c r="C250" s="76"/>
      <c r="D250" s="76"/>
      <c r="E250" s="419"/>
      <c r="F250" s="109" t="s">
        <v>148</v>
      </c>
      <c r="G250" s="399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5" customFormat="1" ht="15" hidden="1" customHeight="1" x14ac:dyDescent="0.25">
      <c r="A251" s="12"/>
      <c r="B251" s="390" t="s">
        <v>43</v>
      </c>
      <c r="C251" s="388"/>
      <c r="D251" s="388" t="s">
        <v>342</v>
      </c>
      <c r="E251" s="437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5" customFormat="1" ht="33" hidden="1" customHeight="1" x14ac:dyDescent="0.25">
      <c r="A252" s="12"/>
      <c r="B252" s="252"/>
      <c r="C252" s="252"/>
      <c r="D252" s="252"/>
      <c r="E252" s="439"/>
      <c r="F252" s="441" t="s">
        <v>426</v>
      </c>
      <c r="G252" s="444"/>
      <c r="H252" s="450">
        <v>29860.23</v>
      </c>
      <c r="I252" s="253">
        <v>22008</v>
      </c>
      <c r="J252" s="256">
        <v>0.73703384066365196</v>
      </c>
      <c r="K252" s="323"/>
      <c r="L252" s="323"/>
    </row>
    <row r="253" spans="1:13" s="325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4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8"/>
      <c r="F254" s="293" t="s">
        <v>92</v>
      </c>
      <c r="G254" s="425">
        <v>115531492.88</v>
      </c>
      <c r="H254" s="427">
        <v>112735123.54000001</v>
      </c>
      <c r="I254" s="295">
        <v>53666633.18</v>
      </c>
      <c r="J254" s="296">
        <v>0.47604181815579705</v>
      </c>
      <c r="K254" s="323"/>
      <c r="L254" s="323"/>
      <c r="M254" s="466"/>
    </row>
    <row r="255" spans="1:13" s="325" customFormat="1" ht="35.25" hidden="1" customHeight="1" x14ac:dyDescent="0.25">
      <c r="A255" s="12"/>
      <c r="B255" s="83"/>
      <c r="C255" s="76"/>
      <c r="D255" s="76"/>
      <c r="E255" s="419"/>
      <c r="F255" s="109" t="s">
        <v>92</v>
      </c>
      <c r="G255" s="399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8"/>
      <c r="F257" s="293" t="s">
        <v>219</v>
      </c>
      <c r="G257" s="425">
        <v>0</v>
      </c>
      <c r="H257" s="427">
        <v>30066089.580000006</v>
      </c>
      <c r="I257" s="295">
        <v>29796453.949999996</v>
      </c>
      <c r="J257" s="296">
        <v>0.99103190226043325</v>
      </c>
      <c r="K257" s="323"/>
      <c r="L257" s="323"/>
      <c r="M257" s="466"/>
    </row>
    <row r="258" spans="1:13" s="325" customFormat="1" ht="18.75" hidden="1" customHeight="1" x14ac:dyDescent="0.25">
      <c r="A258" s="12"/>
      <c r="B258" s="83"/>
      <c r="C258" s="76"/>
      <c r="D258" s="76"/>
      <c r="E258" s="419"/>
      <c r="F258" s="109" t="s">
        <v>219</v>
      </c>
      <c r="G258" s="399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90" t="s">
        <v>43</v>
      </c>
      <c r="C259" s="388"/>
      <c r="D259" s="388" t="s">
        <v>473</v>
      </c>
      <c r="E259" s="437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90" t="s">
        <v>43</v>
      </c>
      <c r="C260" s="388"/>
      <c r="D260" s="388" t="s">
        <v>474</v>
      </c>
      <c r="E260" s="437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90" t="s">
        <v>43</v>
      </c>
      <c r="C261" s="388"/>
      <c r="D261" s="388" t="s">
        <v>475</v>
      </c>
      <c r="E261" s="437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90" t="s">
        <v>43</v>
      </c>
      <c r="C262" s="388"/>
      <c r="D262" s="388" t="s">
        <v>476</v>
      </c>
      <c r="E262" s="437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90" t="s">
        <v>43</v>
      </c>
      <c r="C263" s="388"/>
      <c r="D263" s="388" t="s">
        <v>477</v>
      </c>
      <c r="E263" s="437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90" t="s">
        <v>43</v>
      </c>
      <c r="C264" s="388"/>
      <c r="D264" s="388" t="s">
        <v>478</v>
      </c>
      <c r="E264" s="437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90" t="s">
        <v>43</v>
      </c>
      <c r="C265" s="388"/>
      <c r="D265" s="388" t="s">
        <v>479</v>
      </c>
      <c r="E265" s="437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90" t="s">
        <v>43</v>
      </c>
      <c r="C266" s="388"/>
      <c r="D266" s="388" t="s">
        <v>480</v>
      </c>
      <c r="E266" s="437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90" t="s">
        <v>43</v>
      </c>
      <c r="C267" s="388"/>
      <c r="D267" s="388" t="s">
        <v>481</v>
      </c>
      <c r="E267" s="437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90" t="s">
        <v>43</v>
      </c>
      <c r="C268" s="388"/>
      <c r="D268" s="388" t="s">
        <v>482</v>
      </c>
      <c r="E268" s="437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90" t="s">
        <v>43</v>
      </c>
      <c r="C269" s="388"/>
      <c r="D269" s="388" t="s">
        <v>483</v>
      </c>
      <c r="E269" s="437" t="s">
        <v>25</v>
      </c>
      <c r="F269" s="113"/>
      <c r="G269" s="231"/>
      <c r="H269" s="451">
        <v>2331917.42</v>
      </c>
      <c r="I269" s="440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90" t="s">
        <v>43</v>
      </c>
      <c r="C270" s="388"/>
      <c r="D270" s="388" t="s">
        <v>484</v>
      </c>
      <c r="E270" s="437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90" t="s">
        <v>43</v>
      </c>
      <c r="C271" s="388"/>
      <c r="D271" s="388" t="s">
        <v>485</v>
      </c>
      <c r="E271" s="437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90" t="s">
        <v>43</v>
      </c>
      <c r="C272" s="388"/>
      <c r="D272" s="388" t="s">
        <v>486</v>
      </c>
      <c r="E272" s="437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8"/>
      <c r="F273" s="293" t="s">
        <v>177</v>
      </c>
      <c r="G273" s="425">
        <v>7521477.4000000004</v>
      </c>
      <c r="H273" s="427">
        <v>7521477.4000000004</v>
      </c>
      <c r="I273" s="295">
        <v>7521477.4000000004</v>
      </c>
      <c r="J273" s="296">
        <v>1</v>
      </c>
      <c r="K273" s="323"/>
      <c r="L273" s="323"/>
      <c r="M273" s="466"/>
    </row>
    <row r="274" spans="1:13" s="320" customFormat="1" ht="22.5" hidden="1" customHeight="1" x14ac:dyDescent="0.25">
      <c r="A274" s="11"/>
      <c r="B274" s="56"/>
      <c r="C274" s="51"/>
      <c r="D274" s="51"/>
      <c r="E274" s="436"/>
      <c r="F274" s="111" t="s">
        <v>207</v>
      </c>
      <c r="G274" s="397">
        <v>0</v>
      </c>
      <c r="H274" s="447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703" t="s">
        <v>43</v>
      </c>
      <c r="C275" s="692"/>
      <c r="D275" s="692" t="s">
        <v>259</v>
      </c>
      <c r="E275" s="728" t="s">
        <v>25</v>
      </c>
      <c r="F275" s="149"/>
      <c r="G275" s="445"/>
      <c r="H275" s="452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682"/>
      <c r="C276" s="685"/>
      <c r="D276" s="685"/>
      <c r="E276" s="729"/>
      <c r="F276" s="149" t="s">
        <v>7</v>
      </c>
      <c r="G276" s="445"/>
      <c r="H276" s="452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699"/>
      <c r="C277" s="690"/>
      <c r="D277" s="690"/>
      <c r="E277" s="732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5" customFormat="1" ht="63.75" hidden="1" customHeight="1" x14ac:dyDescent="0.25">
      <c r="A278" s="12"/>
      <c r="B278" s="83"/>
      <c r="C278" s="76"/>
      <c r="D278" s="76"/>
      <c r="E278" s="419"/>
      <c r="F278" s="109" t="s">
        <v>263</v>
      </c>
      <c r="G278" s="399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7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7" customFormat="1" ht="42" customHeight="1" x14ac:dyDescent="0.25">
      <c r="A280" s="13"/>
      <c r="B280" s="291"/>
      <c r="C280" s="292"/>
      <c r="D280" s="292"/>
      <c r="E280" s="418"/>
      <c r="F280" s="293" t="s">
        <v>265</v>
      </c>
      <c r="G280" s="425">
        <v>24119589.059999999</v>
      </c>
      <c r="H280" s="427">
        <v>24119589.059999999</v>
      </c>
      <c r="I280" s="295">
        <v>17272384.600000001</v>
      </c>
      <c r="J280" s="296">
        <v>0.71611438142802264</v>
      </c>
      <c r="K280" s="323"/>
      <c r="L280" s="323"/>
      <c r="M280" s="467"/>
    </row>
    <row r="281" spans="1:13" s="327" customFormat="1" ht="65.25" hidden="1" customHeight="1" x14ac:dyDescent="0.25">
      <c r="A281" s="13"/>
      <c r="B281" s="83"/>
      <c r="C281" s="76"/>
      <c r="D281" s="76"/>
      <c r="E281" s="419"/>
      <c r="F281" s="109" t="s">
        <v>266</v>
      </c>
      <c r="G281" s="399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7" customFormat="1" ht="16.5" hidden="1" customHeight="1" x14ac:dyDescent="0.25">
      <c r="A282" s="13"/>
      <c r="B282" s="390" t="s">
        <v>43</v>
      </c>
      <c r="C282" s="388"/>
      <c r="D282" s="388" t="s">
        <v>345</v>
      </c>
      <c r="E282" s="437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7" customFormat="1" ht="45" customHeight="1" thickBot="1" x14ac:dyDescent="0.3">
      <c r="A283" s="13"/>
      <c r="B283" s="291"/>
      <c r="C283" s="292"/>
      <c r="D283" s="292"/>
      <c r="E283" s="418"/>
      <c r="F283" s="293" t="s">
        <v>255</v>
      </c>
      <c r="G283" s="425">
        <v>114179196.23</v>
      </c>
      <c r="H283" s="427">
        <v>114179196.23</v>
      </c>
      <c r="I283" s="295">
        <v>95309102.400000006</v>
      </c>
      <c r="J283" s="296">
        <v>0.83473264436028694</v>
      </c>
      <c r="K283" s="323"/>
      <c r="L283" s="323"/>
      <c r="M283" s="467"/>
    </row>
    <row r="284" spans="1:13" s="327" customFormat="1" ht="33.75" hidden="1" customHeight="1" x14ac:dyDescent="0.25">
      <c r="A284" s="13"/>
      <c r="B284" s="83"/>
      <c r="C284" s="76"/>
      <c r="D284" s="76"/>
      <c r="E284" s="419"/>
      <c r="F284" s="109" t="s">
        <v>256</v>
      </c>
      <c r="G284" s="399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7" customFormat="1" ht="18" hidden="1" customHeight="1" thickBot="1" x14ac:dyDescent="0.3">
      <c r="A285" s="13"/>
      <c r="B285" s="390" t="s">
        <v>43</v>
      </c>
      <c r="C285" s="388"/>
      <c r="D285" s="388" t="s">
        <v>346</v>
      </c>
      <c r="E285" s="437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7" customFormat="1" ht="39.75" customHeight="1" thickBot="1" x14ac:dyDescent="0.3">
      <c r="A286" s="13"/>
      <c r="B286" s="271"/>
      <c r="C286" s="272"/>
      <c r="D286" s="272"/>
      <c r="E286" s="361"/>
      <c r="F286" s="423" t="s">
        <v>208</v>
      </c>
      <c r="G286" s="425">
        <v>1130452837.01</v>
      </c>
      <c r="H286" s="428">
        <v>2208335092.5799999</v>
      </c>
      <c r="I286" s="354">
        <v>671365735.72000003</v>
      </c>
      <c r="J286" s="355">
        <v>0.30401443058881195</v>
      </c>
      <c r="K286" s="323"/>
      <c r="L286" s="323"/>
      <c r="M286" s="467"/>
    </row>
    <row r="287" spans="1:13" s="326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6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6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6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6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6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6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6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6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6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6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6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6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8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5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5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6"/>
    </row>
    <row r="302" spans="1:13" s="325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6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5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6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6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5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6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5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6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7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5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6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5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6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5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7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681" t="s">
        <v>72</v>
      </c>
      <c r="C316" s="684" t="s">
        <v>66</v>
      </c>
      <c r="D316" s="684" t="s">
        <v>102</v>
      </c>
      <c r="E316" s="687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683"/>
      <c r="C317" s="686"/>
      <c r="D317" s="686"/>
      <c r="E317" s="689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681" t="s">
        <v>72</v>
      </c>
      <c r="C318" s="684" t="s">
        <v>95</v>
      </c>
      <c r="D318" s="684" t="s">
        <v>102</v>
      </c>
      <c r="E318" s="687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683"/>
      <c r="C319" s="686"/>
      <c r="D319" s="686"/>
      <c r="E319" s="689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5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6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5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6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80" t="s">
        <v>72</v>
      </c>
      <c r="C323" s="375"/>
      <c r="D323" s="375" t="s">
        <v>450</v>
      </c>
      <c r="E323" s="372" t="s">
        <v>25</v>
      </c>
      <c r="F323" s="357"/>
      <c r="G323" s="398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5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9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80" t="s">
        <v>72</v>
      </c>
      <c r="C325" s="375"/>
      <c r="D325" s="375" t="s">
        <v>487</v>
      </c>
      <c r="E325" s="372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90" t="s">
        <v>72</v>
      </c>
      <c r="C326" s="388"/>
      <c r="D326" s="388" t="s">
        <v>488</v>
      </c>
      <c r="E326" s="389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681" t="s">
        <v>72</v>
      </c>
      <c r="C327" s="684" t="s">
        <v>95</v>
      </c>
      <c r="D327" s="684" t="s">
        <v>104</v>
      </c>
      <c r="E327" s="687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682"/>
      <c r="C328" s="685"/>
      <c r="D328" s="685"/>
      <c r="E328" s="688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683"/>
      <c r="C329" s="686"/>
      <c r="D329" s="686"/>
      <c r="E329" s="689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681" t="s">
        <v>72</v>
      </c>
      <c r="C330" s="684" t="s">
        <v>95</v>
      </c>
      <c r="D330" s="684" t="s">
        <v>105</v>
      </c>
      <c r="E330" s="687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682"/>
      <c r="C331" s="685"/>
      <c r="D331" s="685"/>
      <c r="E331" s="688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683"/>
      <c r="C332" s="686"/>
      <c r="D332" s="686"/>
      <c r="E332" s="689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681" t="s">
        <v>72</v>
      </c>
      <c r="C333" s="684" t="s">
        <v>95</v>
      </c>
      <c r="D333" s="684" t="s">
        <v>106</v>
      </c>
      <c r="E333" s="687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682"/>
      <c r="C334" s="685"/>
      <c r="D334" s="685"/>
      <c r="E334" s="688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699"/>
      <c r="C335" s="690"/>
      <c r="D335" s="690"/>
      <c r="E335" s="691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6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6"/>
    </row>
    <row r="337" spans="1:13" s="325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6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5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6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6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6"/>
    </row>
    <row r="342" spans="1:13" s="325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6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5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6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5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6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5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6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6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6"/>
    </row>
    <row r="351" spans="1:13" s="325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6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400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6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6"/>
    </row>
    <row r="354" spans="1:13" s="325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6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8" t="s">
        <v>109</v>
      </c>
      <c r="G356" s="416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6"/>
    </row>
    <row r="357" spans="1:13" s="329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9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82" t="s">
        <v>72</v>
      </c>
      <c r="C360" s="383"/>
      <c r="D360" s="383" t="s">
        <v>364</v>
      </c>
      <c r="E360" s="385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9">
        <v>9198000</v>
      </c>
      <c r="I362" s="370">
        <v>8958236</v>
      </c>
      <c r="J362" s="371">
        <v>0.97393302891933031</v>
      </c>
      <c r="K362" s="323"/>
      <c r="L362" s="323"/>
      <c r="M362" s="468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50" t="s">
        <v>268</v>
      </c>
      <c r="G363" s="304">
        <v>30000</v>
      </c>
      <c r="H363" s="446">
        <v>7180000</v>
      </c>
      <c r="I363" s="351">
        <v>6989000</v>
      </c>
      <c r="J363" s="352">
        <v>0.97339832869080778</v>
      </c>
      <c r="K363" s="323"/>
      <c r="L363" s="323"/>
      <c r="M363" s="466"/>
    </row>
    <row r="364" spans="1:13" s="325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3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3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4" t="s">
        <v>11</v>
      </c>
      <c r="C368" s="395" t="s">
        <v>498</v>
      </c>
      <c r="D368" s="395" t="s">
        <v>509</v>
      </c>
      <c r="E368" s="386" t="s">
        <v>14</v>
      </c>
      <c r="F368" s="146"/>
      <c r="G368" s="258"/>
      <c r="H368" s="453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3" t="s">
        <v>187</v>
      </c>
      <c r="G369" s="304">
        <v>2018000</v>
      </c>
      <c r="H369" s="428">
        <v>2018000</v>
      </c>
      <c r="I369" s="354">
        <v>1969236</v>
      </c>
      <c r="J369" s="355">
        <v>0.97583548067393455</v>
      </c>
      <c r="K369" s="323"/>
      <c r="L369" s="323"/>
      <c r="M369" s="466"/>
    </row>
    <row r="370" spans="1:13" s="325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9" t="s">
        <v>243</v>
      </c>
      <c r="G372" s="430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8"/>
    </row>
    <row r="373" spans="1:13" s="320" customFormat="1" ht="36.75" customHeight="1" x14ac:dyDescent="0.25">
      <c r="A373" s="26"/>
      <c r="B373" s="121"/>
      <c r="C373" s="122"/>
      <c r="D373" s="122"/>
      <c r="E373" s="454"/>
      <c r="F373" s="275" t="s">
        <v>193</v>
      </c>
      <c r="G373" s="416">
        <v>138422541.28</v>
      </c>
      <c r="H373" s="431">
        <v>194010377.85000002</v>
      </c>
      <c r="I373" s="308">
        <v>129058935.39999999</v>
      </c>
      <c r="J373" s="309">
        <v>0.66521665918192519</v>
      </c>
      <c r="K373" s="323"/>
      <c r="L373" s="323"/>
      <c r="M373" s="466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9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5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9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5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9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5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9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5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9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5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9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9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5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9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4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9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4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5"/>
      <c r="F392" s="280" t="s">
        <v>194</v>
      </c>
      <c r="G392" s="416">
        <v>6939584</v>
      </c>
      <c r="H392" s="459">
        <v>78338966.480000004</v>
      </c>
      <c r="I392" s="283">
        <v>28776845.759999998</v>
      </c>
      <c r="J392" s="284">
        <v>0.36733757225845898</v>
      </c>
      <c r="K392" s="323"/>
      <c r="L392" s="323"/>
      <c r="M392" s="466"/>
    </row>
    <row r="393" spans="1:13" s="325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9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5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9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9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30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9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7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7" customFormat="1" ht="12.75" hidden="1" customHeight="1" x14ac:dyDescent="0.25">
      <c r="A401" s="13"/>
      <c r="B401" s="681" t="s">
        <v>18</v>
      </c>
      <c r="C401" s="684"/>
      <c r="D401" s="684" t="s">
        <v>124</v>
      </c>
      <c r="E401" s="731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7" customFormat="1" ht="12.75" hidden="1" customHeight="1" x14ac:dyDescent="0.25">
      <c r="A402" s="13"/>
      <c r="B402" s="683"/>
      <c r="C402" s="686"/>
      <c r="D402" s="686"/>
      <c r="E402" s="730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30" customFormat="1" ht="30" hidden="1" customHeight="1" x14ac:dyDescent="0.25">
      <c r="A403" s="12"/>
      <c r="B403" s="97"/>
      <c r="C403" s="98"/>
      <c r="D403" s="98"/>
      <c r="E403" s="433"/>
      <c r="F403" s="111" t="s">
        <v>20</v>
      </c>
      <c r="G403" s="397">
        <v>0</v>
      </c>
      <c r="H403" s="447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7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7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7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7" customFormat="1" ht="12.75" hidden="1" customHeight="1" x14ac:dyDescent="0.25">
      <c r="A407" s="13"/>
      <c r="B407" s="390"/>
      <c r="C407" s="388"/>
      <c r="D407" s="388"/>
      <c r="E407" s="437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30" customFormat="1" ht="30" hidden="1" customHeight="1" x14ac:dyDescent="0.25">
      <c r="A408" s="12"/>
      <c r="B408" s="56"/>
      <c r="C408" s="51"/>
      <c r="D408" s="51"/>
      <c r="E408" s="456"/>
      <c r="F408" s="111" t="s">
        <v>248</v>
      </c>
      <c r="G408" s="397">
        <v>0</v>
      </c>
      <c r="H408" s="447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7" customFormat="1" ht="12.75" hidden="1" customHeight="1" x14ac:dyDescent="0.25">
      <c r="A409" s="13"/>
      <c r="B409" s="693" t="s">
        <v>18</v>
      </c>
      <c r="C409" s="695"/>
      <c r="D409" s="695" t="s">
        <v>249</v>
      </c>
      <c r="E409" s="725"/>
      <c r="F409" s="113"/>
      <c r="G409" s="445"/>
      <c r="H409" s="452"/>
      <c r="I409" s="172"/>
      <c r="J409" s="194" t="e">
        <v>#DIV/0!</v>
      </c>
      <c r="K409" s="323">
        <v>0</v>
      </c>
      <c r="L409" s="323"/>
    </row>
    <row r="410" spans="1:13" s="327" customFormat="1" ht="12.75" hidden="1" customHeight="1" x14ac:dyDescent="0.25">
      <c r="A410" s="13"/>
      <c r="B410" s="694"/>
      <c r="C410" s="696"/>
      <c r="D410" s="696"/>
      <c r="E410" s="727"/>
      <c r="F410" s="149" t="s">
        <v>7</v>
      </c>
      <c r="G410" s="445"/>
      <c r="H410" s="452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5"/>
      <c r="F411" s="280" t="s">
        <v>250</v>
      </c>
      <c r="G411" s="416">
        <v>11676000</v>
      </c>
      <c r="H411" s="459">
        <v>11676000</v>
      </c>
      <c r="I411" s="283">
        <v>5666834.6900000004</v>
      </c>
      <c r="J411" s="284">
        <v>0.48534041538198014</v>
      </c>
      <c r="K411" s="323"/>
      <c r="L411" s="323"/>
      <c r="M411" s="467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9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400">
        <v>11676000</v>
      </c>
      <c r="H413" s="453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5"/>
      <c r="F414" s="280" t="s">
        <v>126</v>
      </c>
      <c r="G414" s="416">
        <v>0</v>
      </c>
      <c r="H414" s="459">
        <v>7894498.9000000004</v>
      </c>
      <c r="I414" s="283">
        <v>6256417.3700000001</v>
      </c>
      <c r="J414" s="284">
        <v>0.79250341905804811</v>
      </c>
      <c r="K414" s="323"/>
      <c r="L414" s="323"/>
      <c r="M414" s="466"/>
    </row>
    <row r="415" spans="1:13" s="325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9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400">
        <v>0</v>
      </c>
      <c r="H416" s="453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9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400"/>
      <c r="H418" s="453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6">
        <v>19537514.190000001</v>
      </c>
      <c r="H419" s="459">
        <v>685818191.39999998</v>
      </c>
      <c r="I419" s="283">
        <v>464461869.70000005</v>
      </c>
      <c r="J419" s="284">
        <v>0.67723760542406641</v>
      </c>
      <c r="K419" s="323"/>
      <c r="L419" s="323"/>
      <c r="M419" s="467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9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1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9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9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9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90" t="s">
        <v>18</v>
      </c>
      <c r="C429" s="388"/>
      <c r="D429" s="388" t="s">
        <v>115</v>
      </c>
      <c r="E429" s="437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90" t="s">
        <v>18</v>
      </c>
      <c r="C430" s="388"/>
      <c r="D430" s="388" t="s">
        <v>116</v>
      </c>
      <c r="E430" s="437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90" t="s">
        <v>18</v>
      </c>
      <c r="C431" s="388"/>
      <c r="D431" s="388" t="s">
        <v>117</v>
      </c>
      <c r="E431" s="437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6">
        <v>48548213.539999999</v>
      </c>
      <c r="H432" s="459">
        <v>573161310.67000008</v>
      </c>
      <c r="I432" s="283">
        <v>241491824.10000002</v>
      </c>
      <c r="J432" s="284">
        <v>0.42133308652272222</v>
      </c>
      <c r="K432" s="323"/>
      <c r="L432" s="323"/>
      <c r="M432" s="467"/>
    </row>
    <row r="433" spans="1:13" s="316" customFormat="1" ht="32.25" hidden="1" customHeight="1" x14ac:dyDescent="0.25">
      <c r="A433" s="13"/>
      <c r="B433" s="130"/>
      <c r="C433" s="131"/>
      <c r="D433" s="131"/>
      <c r="E433" s="457"/>
      <c r="F433" s="109" t="s">
        <v>190</v>
      </c>
      <c r="G433" s="399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9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90" t="s">
        <v>18</v>
      </c>
      <c r="C440" s="388"/>
      <c r="D440" s="4" t="s">
        <v>383</v>
      </c>
      <c r="E440" s="437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90" t="s">
        <v>39</v>
      </c>
      <c r="C441" s="388"/>
      <c r="D441" s="4" t="s">
        <v>452</v>
      </c>
      <c r="E441" s="437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90" t="s">
        <v>39</v>
      </c>
      <c r="C442" s="388"/>
      <c r="D442" s="4" t="s">
        <v>453</v>
      </c>
      <c r="E442" s="437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90" t="s">
        <v>39</v>
      </c>
      <c r="C443" s="388"/>
      <c r="D443" s="388" t="s">
        <v>383</v>
      </c>
      <c r="E443" s="437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4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8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8" t="s">
        <v>451</v>
      </c>
      <c r="G446" s="416">
        <v>209709089</v>
      </c>
      <c r="H446" s="432">
        <v>236609821.45999998</v>
      </c>
      <c r="I446" s="359">
        <v>162863903.04999998</v>
      </c>
      <c r="J446" s="360">
        <v>0.68832266575008971</v>
      </c>
      <c r="K446" s="323"/>
      <c r="L446" s="323"/>
      <c r="M446" s="467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91" t="s">
        <v>18</v>
      </c>
      <c r="C448" s="377"/>
      <c r="D448" s="377" t="s">
        <v>384</v>
      </c>
      <c r="E448" s="374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7" t="s">
        <v>18</v>
      </c>
      <c r="C452" s="388"/>
      <c r="D452" s="388" t="s">
        <v>388</v>
      </c>
      <c r="E452" s="389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91" t="s">
        <v>18</v>
      </c>
      <c r="C454" s="377"/>
      <c r="D454" s="377" t="s">
        <v>489</v>
      </c>
      <c r="E454" s="374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7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9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70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6"/>
    </row>
    <row r="458" spans="1:13" s="325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5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5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5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9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5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9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70"/>
    </row>
    <row r="471" spans="1:13" s="417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71"/>
    </row>
    <row r="472" spans="1:13" s="325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7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71"/>
    </row>
    <row r="475" spans="1:13" s="325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2" customFormat="1" ht="45.75" customHeight="1" thickBot="1" x14ac:dyDescent="0.3">
      <c r="A477" s="77">
        <v>11</v>
      </c>
      <c r="B477" s="32"/>
      <c r="C477" s="33"/>
      <c r="D477" s="33"/>
      <c r="E477" s="79"/>
      <c r="F477" s="367" t="s">
        <v>233</v>
      </c>
      <c r="G477" s="368">
        <v>136148259</v>
      </c>
      <c r="H477" s="369">
        <v>137242691.31999999</v>
      </c>
      <c r="I477" s="370">
        <v>87731146.429999992</v>
      </c>
      <c r="J477" s="371">
        <v>0.63924093579193153</v>
      </c>
      <c r="K477" s="323"/>
      <c r="L477" s="323"/>
      <c r="M477" s="472"/>
    </row>
    <row r="478" spans="1:13" s="320" customFormat="1" ht="36.75" customHeight="1" x14ac:dyDescent="0.25">
      <c r="A478" s="11"/>
      <c r="B478" s="310"/>
      <c r="C478" s="311"/>
      <c r="D478" s="311"/>
      <c r="E478" s="460"/>
      <c r="F478" s="350" t="s">
        <v>184</v>
      </c>
      <c r="G478" s="425">
        <v>17620678.199999999</v>
      </c>
      <c r="H478" s="446">
        <v>18098864.129999999</v>
      </c>
      <c r="I478" s="351">
        <v>12750458.41</v>
      </c>
      <c r="J478" s="352">
        <v>0.70448942643120449</v>
      </c>
      <c r="K478" s="323"/>
      <c r="L478" s="323"/>
      <c r="M478" s="466"/>
    </row>
    <row r="479" spans="1:13" s="325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9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90" t="s">
        <v>134</v>
      </c>
      <c r="C480" s="388"/>
      <c r="D480" s="388" t="s">
        <v>394</v>
      </c>
      <c r="E480" s="437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4" customFormat="1" ht="31.5" hidden="1" customHeight="1" x14ac:dyDescent="0.25">
      <c r="A481" s="13"/>
      <c r="B481" s="255"/>
      <c r="C481" s="252"/>
      <c r="D481" s="252"/>
      <c r="E481" s="439"/>
      <c r="F481" s="461" t="s">
        <v>426</v>
      </c>
      <c r="G481" s="444"/>
      <c r="H481" s="450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4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5" customFormat="1" hidden="1" x14ac:dyDescent="0.25">
      <c r="A483" s="12"/>
      <c r="B483" s="85"/>
      <c r="C483" s="86"/>
      <c r="D483" s="86"/>
      <c r="E483" s="100"/>
      <c r="F483" s="109" t="s">
        <v>135</v>
      </c>
      <c r="G483" s="399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60"/>
      <c r="F485" s="293" t="s">
        <v>185</v>
      </c>
      <c r="G485" s="425">
        <v>300000</v>
      </c>
      <c r="H485" s="427">
        <v>300000</v>
      </c>
      <c r="I485" s="295">
        <v>267722</v>
      </c>
      <c r="J485" s="296">
        <v>0.89240666666666668</v>
      </c>
      <c r="K485" s="323"/>
      <c r="L485" s="323"/>
      <c r="M485" s="466"/>
    </row>
    <row r="486" spans="1:13" s="325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9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5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9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60"/>
      <c r="F490" s="293" t="s">
        <v>168</v>
      </c>
      <c r="G490" s="425">
        <v>117331800</v>
      </c>
      <c r="H490" s="427">
        <v>117331800</v>
      </c>
      <c r="I490" s="295">
        <v>73768615.829999998</v>
      </c>
      <c r="J490" s="296">
        <v>0.62871801020695151</v>
      </c>
      <c r="K490" s="323"/>
      <c r="L490" s="323"/>
      <c r="M490" s="466"/>
    </row>
    <row r="491" spans="1:13" s="325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9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5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9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9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9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60"/>
      <c r="F499" s="293" t="s">
        <v>186</v>
      </c>
      <c r="G499" s="425">
        <v>225000</v>
      </c>
      <c r="H499" s="427">
        <v>225000</v>
      </c>
      <c r="I499" s="295">
        <v>185000</v>
      </c>
      <c r="J499" s="296">
        <v>0.82222222222222219</v>
      </c>
      <c r="K499" s="323"/>
      <c r="L499" s="323"/>
      <c r="M499" s="466"/>
    </row>
    <row r="500" spans="1:13" s="325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9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61"/>
      <c r="F502" s="423" t="s">
        <v>133</v>
      </c>
      <c r="G502" s="425">
        <v>670780.80000000005</v>
      </c>
      <c r="H502" s="428">
        <v>1287027.19</v>
      </c>
      <c r="I502" s="354">
        <v>759350.19000000006</v>
      </c>
      <c r="J502" s="355">
        <v>0.59000322285343487</v>
      </c>
      <c r="K502" s="323"/>
      <c r="L502" s="323"/>
      <c r="M502" s="466"/>
    </row>
    <row r="503" spans="1:13" s="325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5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5" customFormat="1" ht="15.75" hidden="1" thickBot="1" x14ac:dyDescent="0.3">
      <c r="A505" s="12"/>
      <c r="B505" s="390" t="s">
        <v>134</v>
      </c>
      <c r="C505" s="388"/>
      <c r="D505" s="388" t="s">
        <v>404</v>
      </c>
      <c r="E505" s="389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5" customFormat="1" ht="15.75" hidden="1" thickBot="1" x14ac:dyDescent="0.3">
      <c r="A506" s="12"/>
      <c r="B506" s="390" t="s">
        <v>72</v>
      </c>
      <c r="C506" s="388"/>
      <c r="D506" s="388" t="s">
        <v>404</v>
      </c>
      <c r="E506" s="389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5" customFormat="1" ht="15.75" hidden="1" thickBot="1" x14ac:dyDescent="0.3">
      <c r="A507" s="12"/>
      <c r="B507" s="390" t="s">
        <v>18</v>
      </c>
      <c r="C507" s="388"/>
      <c r="D507" s="388" t="s">
        <v>404</v>
      </c>
      <c r="E507" s="389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5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5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5" customFormat="1" ht="15.75" hidden="1" thickBot="1" x14ac:dyDescent="0.3">
      <c r="A510" s="12"/>
      <c r="B510" s="381" t="s">
        <v>134</v>
      </c>
      <c r="C510" s="376"/>
      <c r="D510" s="376" t="s">
        <v>406</v>
      </c>
      <c r="E510" s="373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2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72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4"/>
    </row>
    <row r="513" spans="1:13" s="325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4"/>
    </row>
    <row r="516" spans="1:13" s="325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7" customFormat="1" ht="15" hidden="1" customHeight="1" x14ac:dyDescent="0.25">
      <c r="A517" s="13"/>
      <c r="B517" s="391" t="s">
        <v>140</v>
      </c>
      <c r="C517" s="377"/>
      <c r="D517" s="377" t="s">
        <v>408</v>
      </c>
      <c r="E517" s="374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5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7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5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90" t="s">
        <v>140</v>
      </c>
      <c r="C522" s="388"/>
      <c r="D522" s="388" t="s">
        <v>410</v>
      </c>
      <c r="E522" s="389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90" t="s">
        <v>140</v>
      </c>
      <c r="C524" s="388"/>
      <c r="D524" s="388" t="s">
        <v>495</v>
      </c>
      <c r="E524" s="389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90" t="s">
        <v>39</v>
      </c>
      <c r="C526" s="388"/>
      <c r="D526" s="388" t="s">
        <v>444</v>
      </c>
      <c r="E526" s="389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5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90" t="s">
        <v>39</v>
      </c>
      <c r="C528" s="388"/>
      <c r="D528" s="388" t="s">
        <v>457</v>
      </c>
      <c r="E528" s="389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90" t="s">
        <v>140</v>
      </c>
      <c r="C530" s="388" t="s">
        <v>530</v>
      </c>
      <c r="D530" s="388" t="s">
        <v>533</v>
      </c>
      <c r="E530" s="389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4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5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5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90" t="s">
        <v>140</v>
      </c>
      <c r="C541" s="388"/>
      <c r="D541" s="388" t="s">
        <v>412</v>
      </c>
      <c r="E541" s="389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90" t="s">
        <v>140</v>
      </c>
      <c r="C545" s="388" t="s">
        <v>530</v>
      </c>
      <c r="D545" s="388" t="s">
        <v>413</v>
      </c>
      <c r="E545" s="389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90" t="s">
        <v>140</v>
      </c>
      <c r="C546" s="388" t="s">
        <v>531</v>
      </c>
      <c r="D546" s="388" t="s">
        <v>413</v>
      </c>
      <c r="E546" s="389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4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4"/>
    </row>
    <row r="554" spans="1:13" s="325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4"/>
    </row>
    <row r="557" spans="1:13" s="325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4"/>
    </row>
    <row r="560" spans="1:13" s="325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5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8"/>
    </row>
    <row r="567" spans="1:13" s="417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71"/>
    </row>
    <row r="568" spans="1:13" s="325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5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5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9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9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9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9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92" t="s">
        <v>40</v>
      </c>
      <c r="C580" s="383"/>
      <c r="D580" s="383" t="s">
        <v>422</v>
      </c>
      <c r="E580" s="385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92" t="s">
        <v>40</v>
      </c>
      <c r="C582" s="383"/>
      <c r="D582" s="383" t="s">
        <v>425</v>
      </c>
      <c r="E582" s="385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9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9" customFormat="1" ht="15.75" hidden="1" customHeight="1" thickBot="1" x14ac:dyDescent="0.3">
      <c r="A584" s="23"/>
      <c r="B584" s="392" t="s">
        <v>40</v>
      </c>
      <c r="C584" s="383"/>
      <c r="D584" s="383" t="s">
        <v>423</v>
      </c>
      <c r="E584" s="385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2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6" t="e">
        <v>#REF!</v>
      </c>
      <c r="H585" s="337">
        <v>18278781812.099998</v>
      </c>
      <c r="I585" s="338">
        <v>10851490581.129999</v>
      </c>
      <c r="J585" s="339">
        <v>0.59366596158758467</v>
      </c>
      <c r="K585" s="323"/>
      <c r="L585" s="410">
        <v>17894720452.810001</v>
      </c>
      <c r="M585" s="472"/>
    </row>
    <row r="587" spans="1:13" ht="16.5" customHeight="1" x14ac:dyDescent="0.25"/>
    <row r="588" spans="1:13" x14ac:dyDescent="0.25">
      <c r="F588" s="19" t="s">
        <v>427</v>
      </c>
      <c r="G588" s="342">
        <v>15119006440.620001</v>
      </c>
      <c r="H588" s="342">
        <v>18441049350.890015</v>
      </c>
      <c r="I588" s="342">
        <v>10963174471.940001</v>
      </c>
      <c r="J588" s="251">
        <v>0.59449840751122374</v>
      </c>
    </row>
    <row r="589" spans="1:13" x14ac:dyDescent="0.25">
      <c r="F589" s="20" t="s">
        <v>155</v>
      </c>
      <c r="G589" s="343" t="e">
        <v>#REF!</v>
      </c>
      <c r="H589" s="343">
        <v>0.99120074266369307</v>
      </c>
      <c r="I589" s="343">
        <v>0.98981281460986925</v>
      </c>
      <c r="J589" s="343"/>
    </row>
    <row r="593" spans="1:10" s="319" customFormat="1" ht="17.25" customHeight="1" x14ac:dyDescent="0.25">
      <c r="A593" s="704" t="s">
        <v>523</v>
      </c>
      <c r="B593" s="704"/>
      <c r="C593" s="704"/>
      <c r="D593" s="704"/>
      <c r="E593" s="704"/>
      <c r="F593" s="704"/>
      <c r="J593" s="219" t="s">
        <v>209</v>
      </c>
    </row>
    <row r="594" spans="1:10" ht="22.5" customHeight="1" x14ac:dyDescent="0.25">
      <c r="A594" s="704"/>
      <c r="B594" s="704"/>
      <c r="C594" s="704"/>
      <c r="D594" s="704"/>
      <c r="E594" s="704"/>
      <c r="F594" s="704"/>
    </row>
    <row r="596" spans="1:10" hidden="1" x14ac:dyDescent="0.25">
      <c r="G596" s="344">
        <v>15119006440.620001</v>
      </c>
      <c r="H596" s="345">
        <v>18278781812.100014</v>
      </c>
      <c r="I596" s="345">
        <v>10851490581.130001</v>
      </c>
      <c r="J596" s="346"/>
    </row>
    <row r="597" spans="1:10" hidden="1" x14ac:dyDescent="0.25">
      <c r="G597" s="347">
        <v>114293914.54000001</v>
      </c>
      <c r="H597" s="348">
        <v>0</v>
      </c>
      <c r="I597" s="348">
        <v>0</v>
      </c>
      <c r="J597" s="349"/>
    </row>
    <row r="598" spans="1:10" hidden="1" x14ac:dyDescent="0.25">
      <c r="G598" s="347">
        <v>15004712526.08</v>
      </c>
      <c r="H598" s="345"/>
      <c r="I598" s="345"/>
      <c r="J598" s="349"/>
    </row>
    <row r="599" spans="1:10" hidden="1" x14ac:dyDescent="0.25">
      <c r="G599" s="340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40" customFormat="1" x14ac:dyDescent="0.25">
      <c r="A610" s="16"/>
      <c r="B610" s="17"/>
      <c r="C610" s="17"/>
      <c r="D610" s="17"/>
      <c r="E610" s="17"/>
      <c r="F610" s="18"/>
    </row>
    <row r="611" spans="1:6" s="340" customFormat="1" x14ac:dyDescent="0.25">
      <c r="A611" s="16"/>
      <c r="B611" s="17"/>
      <c r="C611" s="17"/>
      <c r="D611" s="17"/>
      <c r="E611" s="17"/>
      <c r="F611" s="18"/>
    </row>
    <row r="612" spans="1:6" s="340" customFormat="1" x14ac:dyDescent="0.25">
      <c r="A612" s="16"/>
      <c r="B612" s="17"/>
      <c r="C612" s="17"/>
      <c r="D612" s="17"/>
      <c r="E612" s="17"/>
      <c r="F612" s="18"/>
    </row>
    <row r="613" spans="1:6" s="340" customFormat="1" x14ac:dyDescent="0.25">
      <c r="A613" s="16"/>
      <c r="B613" s="17"/>
      <c r="C613" s="17"/>
      <c r="D613" s="17"/>
      <c r="E613" s="17"/>
      <c r="F613" s="18"/>
    </row>
    <row r="614" spans="1:6" s="340" customFormat="1" x14ac:dyDescent="0.25">
      <c r="A614" s="16"/>
      <c r="B614" s="17"/>
      <c r="C614" s="17"/>
      <c r="D614" s="17"/>
      <c r="E614" s="17"/>
      <c r="F614" s="18"/>
    </row>
    <row r="615" spans="1:6" s="340" customFormat="1" x14ac:dyDescent="0.25">
      <c r="A615" s="16"/>
      <c r="B615" s="17"/>
      <c r="C615" s="17"/>
      <c r="D615" s="17"/>
      <c r="E615" s="17"/>
      <c r="F615" s="18"/>
    </row>
    <row r="616" spans="1:6" s="340" customFormat="1" x14ac:dyDescent="0.25">
      <c r="A616" s="16"/>
      <c r="B616" s="17"/>
      <c r="C616" s="17"/>
      <c r="D616" s="17"/>
      <c r="E616" s="17"/>
      <c r="F616" s="18"/>
    </row>
    <row r="617" spans="1:6" s="340" customFormat="1" x14ac:dyDescent="0.25">
      <c r="A617" s="16"/>
      <c r="B617" s="17"/>
      <c r="C617" s="17"/>
      <c r="D617" s="17"/>
      <c r="E617" s="17"/>
      <c r="F617" s="18"/>
    </row>
    <row r="618" spans="1:6" s="340" customFormat="1" x14ac:dyDescent="0.25">
      <c r="A618" s="16"/>
      <c r="B618" s="17"/>
      <c r="C618" s="17"/>
      <c r="D618" s="17"/>
      <c r="E618" s="17"/>
      <c r="F618" s="18"/>
    </row>
    <row r="619" spans="1:6" s="340" customFormat="1" x14ac:dyDescent="0.25">
      <c r="A619" s="16"/>
      <c r="B619" s="17"/>
      <c r="C619" s="17"/>
      <c r="D619" s="17"/>
      <c r="E619" s="17"/>
      <c r="F619" s="18"/>
    </row>
  </sheetData>
  <mergeCells count="102"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A1:J1"/>
    <mergeCell ref="A2:J2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 год</vt:lpstr>
      <vt:lpstr>01.10.23 КЭ (2)</vt:lpstr>
      <vt:lpstr>'2023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2024-01-17T05:25:28Z</cp:lastPrinted>
  <dcterms:created xsi:type="dcterms:W3CDTF">2021-11-12T06:05:31Z</dcterms:created>
  <dcterms:modified xsi:type="dcterms:W3CDTF">2024-02-07T09:36:10Z</dcterms:modified>
</cp:coreProperties>
</file>