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15" windowWidth="27495" windowHeight="11085"/>
  </bookViews>
  <sheets>
    <sheet name="Доходы 1 полугодие 2023" sheetId="2" r:id="rId1"/>
  </sheets>
  <definedNames>
    <definedName name="_xlnm._FilterDatabase" localSheetId="0" hidden="1">'Доходы 1 полугодие 2023'!$D$1:$D$281</definedName>
    <definedName name="_xlnm.Print_Titles" localSheetId="0">'Доходы 1 полугодие 2023'!$4:$5</definedName>
  </definedNames>
  <calcPr calcId="145621"/>
</workbook>
</file>

<file path=xl/calcChain.xml><?xml version="1.0" encoding="utf-8"?>
<calcChain xmlns="http://schemas.openxmlformats.org/spreadsheetml/2006/main">
  <c r="G277" i="2" l="1"/>
  <c r="G262" i="2"/>
  <c r="G261" i="2"/>
  <c r="G260" i="2"/>
  <c r="G259" i="2"/>
  <c r="G258" i="2"/>
  <c r="G255" i="2"/>
  <c r="G254" i="2"/>
  <c r="G253" i="2"/>
  <c r="G252" i="2"/>
  <c r="G251" i="2"/>
  <c r="G250" i="2"/>
  <c r="G247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3" i="2"/>
  <c r="G222" i="2"/>
  <c r="G221" i="2"/>
  <c r="G220" i="2"/>
  <c r="G219" i="2"/>
  <c r="G218" i="2"/>
  <c r="G215" i="2"/>
  <c r="G214" i="2"/>
  <c r="G211" i="2"/>
  <c r="G210" i="2"/>
  <c r="G207" i="2"/>
  <c r="G206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3" i="2"/>
  <c r="G182" i="2"/>
  <c r="G181" i="2"/>
  <c r="G179" i="2"/>
  <c r="G178" i="2"/>
  <c r="G177" i="2"/>
  <c r="G176" i="2"/>
  <c r="G175" i="2"/>
  <c r="G174" i="2"/>
  <c r="G173" i="2"/>
  <c r="G171" i="2"/>
  <c r="G168" i="2"/>
  <c r="G162" i="2"/>
  <c r="G160" i="2"/>
  <c r="G159" i="2"/>
  <c r="G158" i="2"/>
  <c r="G157" i="2"/>
  <c r="G156" i="2"/>
  <c r="G155" i="2"/>
  <c r="G154" i="2"/>
  <c r="G153" i="2"/>
  <c r="G152" i="2"/>
  <c r="G151" i="2"/>
  <c r="G148" i="2"/>
  <c r="G147" i="2"/>
  <c r="G146" i="2"/>
  <c r="G145" i="2"/>
  <c r="G144" i="2"/>
  <c r="G143" i="2"/>
  <c r="G142" i="2"/>
  <c r="G139" i="2"/>
  <c r="G138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18" i="2"/>
  <c r="G117" i="2"/>
  <c r="G116" i="2"/>
  <c r="G115" i="2"/>
  <c r="G114" i="2"/>
  <c r="G113" i="2"/>
  <c r="G112" i="2"/>
  <c r="G111" i="2"/>
  <c r="G110" i="2"/>
  <c r="G108" i="2"/>
  <c r="G107" i="2"/>
  <c r="G10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78" i="2"/>
  <c r="G75" i="2"/>
  <c r="G74" i="2"/>
  <c r="G73" i="2"/>
  <c r="G72" i="2"/>
  <c r="G71" i="2"/>
  <c r="G70" i="2"/>
  <c r="G69" i="2"/>
  <c r="G68" i="2"/>
  <c r="G67" i="2"/>
  <c r="G66" i="2"/>
  <c r="G65" i="2"/>
  <c r="G64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4" i="2"/>
  <c r="G13" i="2"/>
  <c r="G11" i="2"/>
  <c r="G10" i="2"/>
  <c r="G9" i="2"/>
  <c r="D190" i="2"/>
  <c r="E190" i="2"/>
  <c r="C190" i="2"/>
  <c r="D271" i="2"/>
  <c r="F271" i="2" s="1"/>
  <c r="E271" i="2"/>
  <c r="F276" i="2"/>
  <c r="F275" i="2"/>
  <c r="F274" i="2"/>
  <c r="F269" i="2"/>
  <c r="F268" i="2"/>
  <c r="F267" i="2"/>
  <c r="F266" i="2"/>
  <c r="F265" i="2"/>
  <c r="F262" i="2"/>
  <c r="F261" i="2"/>
  <c r="F259" i="2"/>
  <c r="F258" i="2"/>
  <c r="F255" i="2"/>
  <c r="F254" i="2"/>
  <c r="F253" i="2"/>
  <c r="F252" i="2"/>
  <c r="F251" i="2"/>
  <c r="F250" i="2"/>
  <c r="F249" i="2"/>
  <c r="F248" i="2"/>
  <c r="F244" i="2"/>
  <c r="F243" i="2"/>
  <c r="F242" i="2"/>
  <c r="F241" i="2"/>
  <c r="F240" i="2"/>
  <c r="F239" i="2"/>
  <c r="F238" i="2"/>
  <c r="F237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6" i="2"/>
  <c r="F195" i="2"/>
  <c r="F194" i="2"/>
  <c r="F193" i="2"/>
  <c r="F189" i="2"/>
  <c r="F182" i="2"/>
  <c r="F180" i="2"/>
  <c r="F177" i="2"/>
  <c r="F175" i="2"/>
  <c r="F173" i="2"/>
  <c r="F172" i="2"/>
  <c r="F170" i="2"/>
  <c r="F167" i="2"/>
  <c r="F165" i="2"/>
  <c r="F162" i="2"/>
  <c r="F161" i="2"/>
  <c r="F159" i="2"/>
  <c r="F157" i="2"/>
  <c r="F155" i="2"/>
  <c r="F154" i="2"/>
  <c r="F152" i="2"/>
  <c r="F150" i="2"/>
  <c r="F149" i="2"/>
  <c r="F148" i="2"/>
  <c r="F147" i="2"/>
  <c r="F145" i="2"/>
  <c r="F143" i="2"/>
  <c r="F139" i="2"/>
  <c r="F137" i="2"/>
  <c r="F135" i="2"/>
  <c r="F134" i="2"/>
  <c r="F132" i="2"/>
  <c r="F131" i="2"/>
  <c r="F129" i="2"/>
  <c r="F127" i="2"/>
  <c r="F123" i="2"/>
  <c r="F120" i="2"/>
  <c r="F118" i="2"/>
  <c r="F115" i="2"/>
  <c r="F113" i="2"/>
  <c r="F110" i="2"/>
  <c r="F105" i="2"/>
  <c r="F103" i="2"/>
  <c r="F100" i="2"/>
  <c r="F95" i="2"/>
  <c r="F94" i="2"/>
  <c r="F92" i="2"/>
  <c r="F91" i="2"/>
  <c r="F88" i="2"/>
  <c r="F87" i="2"/>
  <c r="F85" i="2"/>
  <c r="F82" i="2"/>
  <c r="F80" i="2"/>
  <c r="F77" i="2"/>
  <c r="F75" i="2"/>
  <c r="F73" i="2"/>
  <c r="F71" i="2"/>
  <c r="F69" i="2"/>
  <c r="F66" i="2"/>
  <c r="F50" i="2"/>
  <c r="F49" i="2"/>
  <c r="F48" i="2"/>
  <c r="F46" i="2"/>
  <c r="F43" i="2"/>
  <c r="F41" i="2"/>
  <c r="F38" i="2"/>
  <c r="F35" i="2"/>
  <c r="F34" i="2"/>
  <c r="F33" i="2"/>
  <c r="F32" i="2"/>
  <c r="F30" i="2"/>
  <c r="F27" i="2"/>
  <c r="F26" i="2"/>
  <c r="F25" i="2"/>
  <c r="F24" i="2"/>
  <c r="F23" i="2"/>
  <c r="F22" i="2"/>
  <c r="F21" i="2"/>
  <c r="F20" i="2"/>
  <c r="F17" i="2"/>
  <c r="F16" i="2"/>
  <c r="F14" i="2"/>
  <c r="F13" i="2"/>
  <c r="F11" i="2"/>
  <c r="F10" i="2"/>
  <c r="F9" i="2"/>
  <c r="E125" i="2"/>
  <c r="C125" i="2"/>
  <c r="E188" i="2" l="1"/>
  <c r="F188" i="2" s="1"/>
  <c r="D188" i="2"/>
  <c r="C188" i="2"/>
  <c r="E184" i="2"/>
  <c r="D184" i="2"/>
  <c r="C184" i="2"/>
  <c r="D183" i="2"/>
  <c r="D181" i="2"/>
  <c r="F181" i="2" s="1"/>
  <c r="E179" i="2"/>
  <c r="D179" i="2"/>
  <c r="C179" i="2"/>
  <c r="D176" i="2"/>
  <c r="F176" i="2" s="1"/>
  <c r="D174" i="2"/>
  <c r="F174" i="2" s="1"/>
  <c r="D171" i="2"/>
  <c r="F171" i="2" s="1"/>
  <c r="D169" i="2"/>
  <c r="F169" i="2" s="1"/>
  <c r="E168" i="2"/>
  <c r="C168" i="2"/>
  <c r="D166" i="2"/>
  <c r="F166" i="2" s="1"/>
  <c r="D164" i="2"/>
  <c r="F164" i="2" s="1"/>
  <c r="E163" i="2"/>
  <c r="D163" i="2"/>
  <c r="C163" i="2"/>
  <c r="E160" i="2"/>
  <c r="F160" i="2" s="1"/>
  <c r="D160" i="2"/>
  <c r="C160" i="2"/>
  <c r="C124" i="2" s="1"/>
  <c r="D158" i="2"/>
  <c r="F158" i="2" s="1"/>
  <c r="D156" i="2"/>
  <c r="F156" i="2" s="1"/>
  <c r="D153" i="2"/>
  <c r="F153" i="2" s="1"/>
  <c r="D151" i="2"/>
  <c r="F151" i="2" s="1"/>
  <c r="D146" i="2"/>
  <c r="F146" i="2" s="1"/>
  <c r="D144" i="2"/>
  <c r="F144" i="2" s="1"/>
  <c r="D142" i="2"/>
  <c r="F142" i="2" s="1"/>
  <c r="D140" i="2"/>
  <c r="D138" i="2"/>
  <c r="F138" i="2" s="1"/>
  <c r="D136" i="2"/>
  <c r="F136" i="2" s="1"/>
  <c r="D133" i="2"/>
  <c r="F133" i="2" s="1"/>
  <c r="D130" i="2"/>
  <c r="F130" i="2" s="1"/>
  <c r="D128" i="2"/>
  <c r="F128" i="2" s="1"/>
  <c r="D126" i="2"/>
  <c r="E122" i="2"/>
  <c r="D122" i="2"/>
  <c r="C122" i="2"/>
  <c r="C121" i="2" s="1"/>
  <c r="D121" i="2"/>
  <c r="E119" i="2"/>
  <c r="F119" i="2" s="1"/>
  <c r="D119" i="2"/>
  <c r="C119" i="2"/>
  <c r="E117" i="2"/>
  <c r="D117" i="2"/>
  <c r="D116" i="2" s="1"/>
  <c r="C117" i="2"/>
  <c r="C116" i="2" s="1"/>
  <c r="E114" i="2"/>
  <c r="F114" i="2" s="1"/>
  <c r="D114" i="2"/>
  <c r="C114" i="2"/>
  <c r="E112" i="2"/>
  <c r="F112" i="2" s="1"/>
  <c r="D112" i="2"/>
  <c r="C112" i="2"/>
  <c r="E108" i="2"/>
  <c r="F108" i="2" s="1"/>
  <c r="D108" i="2"/>
  <c r="C108" i="2"/>
  <c r="C107" i="2" s="1"/>
  <c r="D107" i="2"/>
  <c r="D104" i="2"/>
  <c r="F104" i="2" s="1"/>
  <c r="D102" i="2"/>
  <c r="F102" i="2" s="1"/>
  <c r="E101" i="2"/>
  <c r="E99" i="2"/>
  <c r="F99" i="2" s="1"/>
  <c r="D99" i="2"/>
  <c r="E98" i="2"/>
  <c r="F98" i="2" s="1"/>
  <c r="D98" i="2"/>
  <c r="C97" i="2"/>
  <c r="D93" i="2"/>
  <c r="F93" i="2" s="1"/>
  <c r="E90" i="2"/>
  <c r="D90" i="2"/>
  <c r="D89" i="2" s="1"/>
  <c r="C90" i="2"/>
  <c r="C89" i="2"/>
  <c r="E86" i="2"/>
  <c r="D86" i="2"/>
  <c r="C86" i="2"/>
  <c r="E84" i="2"/>
  <c r="D84" i="2"/>
  <c r="F84" i="2" s="1"/>
  <c r="C84" i="2"/>
  <c r="C83" i="2" s="1"/>
  <c r="D83" i="2"/>
  <c r="E81" i="2"/>
  <c r="F81" i="2" s="1"/>
  <c r="D81" i="2"/>
  <c r="C81" i="2"/>
  <c r="E79" i="2"/>
  <c r="F79" i="2" s="1"/>
  <c r="D79" i="2"/>
  <c r="C79" i="2"/>
  <c r="E76" i="2"/>
  <c r="D76" i="2"/>
  <c r="C76" i="2"/>
  <c r="E74" i="2"/>
  <c r="D74" i="2"/>
  <c r="C74" i="2"/>
  <c r="E72" i="2"/>
  <c r="D72" i="2"/>
  <c r="C72" i="2"/>
  <c r="E70" i="2"/>
  <c r="D70" i="2"/>
  <c r="C70" i="2"/>
  <c r="E68" i="2"/>
  <c r="D68" i="2"/>
  <c r="C68" i="2"/>
  <c r="E65" i="2"/>
  <c r="D65" i="2"/>
  <c r="C65" i="2"/>
  <c r="E62" i="2"/>
  <c r="E60" i="2"/>
  <c r="E58" i="2"/>
  <c r="E55" i="2"/>
  <c r="E53" i="2"/>
  <c r="D52" i="2"/>
  <c r="D51" i="2" s="1"/>
  <c r="C51" i="2"/>
  <c r="E47" i="2"/>
  <c r="D47" i="2"/>
  <c r="C47" i="2"/>
  <c r="E45" i="2"/>
  <c r="D45" i="2"/>
  <c r="D44" i="2" s="1"/>
  <c r="C45" i="2"/>
  <c r="E44" i="2"/>
  <c r="F44" i="2" s="1"/>
  <c r="E42" i="2"/>
  <c r="F42" i="2" s="1"/>
  <c r="D42" i="2"/>
  <c r="C42" i="2"/>
  <c r="E40" i="2"/>
  <c r="F40" i="2" s="1"/>
  <c r="D40" i="2"/>
  <c r="C40" i="2"/>
  <c r="E37" i="2"/>
  <c r="F37" i="2" s="1"/>
  <c r="D37" i="2"/>
  <c r="C37" i="2"/>
  <c r="E29" i="2"/>
  <c r="D29" i="2"/>
  <c r="D28" i="2" s="1"/>
  <c r="C29" i="2"/>
  <c r="E28" i="2"/>
  <c r="F28" i="2" s="1"/>
  <c r="C28" i="2"/>
  <c r="E19" i="2"/>
  <c r="F19" i="2" s="1"/>
  <c r="D19" i="2"/>
  <c r="D18" i="2" s="1"/>
  <c r="C19" i="2"/>
  <c r="C18" i="2" s="1"/>
  <c r="E8" i="2"/>
  <c r="F8" i="2" s="1"/>
  <c r="D8" i="2"/>
  <c r="D7" i="2" s="1"/>
  <c r="C8" i="2"/>
  <c r="C7" i="2" s="1"/>
  <c r="F65" i="2" l="1"/>
  <c r="E67" i="2"/>
  <c r="F68" i="2"/>
  <c r="F70" i="2"/>
  <c r="F72" i="2"/>
  <c r="F74" i="2"/>
  <c r="F76" i="2"/>
  <c r="F86" i="2"/>
  <c r="E89" i="2"/>
  <c r="F89" i="2" s="1"/>
  <c r="F90" i="2"/>
  <c r="F122" i="2"/>
  <c r="F163" i="2"/>
  <c r="D168" i="2"/>
  <c r="F179" i="2"/>
  <c r="F29" i="2"/>
  <c r="D39" i="2"/>
  <c r="D36" i="2" s="1"/>
  <c r="F45" i="2"/>
  <c r="C44" i="2"/>
  <c r="F47" i="2"/>
  <c r="E52" i="2"/>
  <c r="F126" i="2"/>
  <c r="D125" i="2"/>
  <c r="F125" i="2" s="1"/>
  <c r="F168" i="2"/>
  <c r="E116" i="2"/>
  <c r="F116" i="2" s="1"/>
  <c r="F117" i="2"/>
  <c r="E57" i="2"/>
  <c r="D67" i="2"/>
  <c r="C67" i="2"/>
  <c r="C78" i="2"/>
  <c r="C64" i="2" s="1"/>
  <c r="E78" i="2"/>
  <c r="C111" i="2"/>
  <c r="C106" i="2"/>
  <c r="C39" i="2"/>
  <c r="C36" i="2" s="1"/>
  <c r="E51" i="2"/>
  <c r="D78" i="2"/>
  <c r="D111" i="2"/>
  <c r="D106" i="2" s="1"/>
  <c r="C183" i="2"/>
  <c r="E183" i="2"/>
  <c r="E39" i="2"/>
  <c r="F39" i="2" s="1"/>
  <c r="E7" i="2"/>
  <c r="F7" i="2" s="1"/>
  <c r="E18" i="2"/>
  <c r="F18" i="2" s="1"/>
  <c r="E83" i="2"/>
  <c r="F83" i="2" s="1"/>
  <c r="E97" i="2"/>
  <c r="D101" i="2"/>
  <c r="D97" i="2" s="1"/>
  <c r="E107" i="2"/>
  <c r="F107" i="2" s="1"/>
  <c r="E111" i="2"/>
  <c r="F111" i="2" s="1"/>
  <c r="E121" i="2"/>
  <c r="F121" i="2" s="1"/>
  <c r="E124" i="2"/>
  <c r="F124" i="2" s="1"/>
  <c r="D124" i="2"/>
  <c r="F67" i="2" l="1"/>
  <c r="F97" i="2"/>
  <c r="F183" i="2"/>
  <c r="F78" i="2"/>
  <c r="F101" i="2"/>
  <c r="C6" i="2"/>
  <c r="D64" i="2"/>
  <c r="D6" i="2" s="1"/>
  <c r="E64" i="2"/>
  <c r="F64" i="2" s="1"/>
  <c r="E106" i="2"/>
  <c r="F106" i="2" s="1"/>
  <c r="E36" i="2"/>
  <c r="F36" i="2" s="1"/>
  <c r="E6" i="2" l="1"/>
  <c r="F6" i="2" l="1"/>
  <c r="G6" i="2"/>
  <c r="D247" i="2" l="1"/>
  <c r="E247" i="2"/>
  <c r="F247" i="2" s="1"/>
  <c r="C247" i="2"/>
  <c r="D236" i="2"/>
  <c r="E236" i="2"/>
  <c r="C236" i="2"/>
  <c r="D197" i="2"/>
  <c r="E197" i="2"/>
  <c r="F197" i="2" s="1"/>
  <c r="C197" i="2"/>
  <c r="C260" i="2"/>
  <c r="D270" i="2"/>
  <c r="E270" i="2"/>
  <c r="C271" i="2"/>
  <c r="F236" i="2" l="1"/>
  <c r="F270" i="2"/>
  <c r="C192" i="2"/>
  <c r="C270" i="2" l="1"/>
  <c r="C191" i="2" l="1"/>
  <c r="C277" i="2" s="1"/>
  <c r="D192" i="2"/>
  <c r="E192" i="2"/>
  <c r="F192" i="2" l="1"/>
  <c r="D191" i="2"/>
  <c r="E191" i="2"/>
  <c r="F191" i="2" s="1"/>
  <c r="E260" i="2" l="1"/>
  <c r="F260" i="2" s="1"/>
  <c r="D260" i="2"/>
  <c r="D277" i="2" s="1"/>
  <c r="E277" i="2" l="1"/>
  <c r="F190" i="2"/>
  <c r="F277" i="2" l="1"/>
</calcChain>
</file>

<file path=xl/sharedStrings.xml><?xml version="1.0" encoding="utf-8"?>
<sst xmlns="http://schemas.openxmlformats.org/spreadsheetml/2006/main" count="671" uniqueCount="564">
  <si>
    <t>1</t>
  </si>
  <si>
    <t>4</t>
  </si>
  <si>
    <t>5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</si>
  <si>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</si>
  <si>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</si>
  <si>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</si>
  <si>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</si>
  <si>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</si>
  <si>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</si>
  <si>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</si>
  <si>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</si>
  <si>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</si>
  <si>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</si>
  <si>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</si>
  <si>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000 1010204001 0000 110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</si>
  <si>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</si>
  <si>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</si>
  <si>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</si>
  <si>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</si>
  <si>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</si>
  <si>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</si>
  <si>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</si>
  <si>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</si>
  <si>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</si>
  <si>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</si>
  <si>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</si>
  <si>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</si>
  <si>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</si>
  <si>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</si>
  <si>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</si>
  <si>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</si>
  <si>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</si>
  <si>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</si>
  <si>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</si>
  <si>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</si>
  <si>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</si>
  <si>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</si>
  <si>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</si>
  <si>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</si>
  <si>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</si>
  <si>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</si>
  <si>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</si>
  <si>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</si>
  <si>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</si>
  <si>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</si>
  <si>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</si>
  <si>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</si>
  <si>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</si>
  <si>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</si>
  <si>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</si>
  <si>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</si>
  <si>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</si>
  <si>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</si>
  <si>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</si>
  <si>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</si>
  <si>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</si>
  <si>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</si>
  <si>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</si>
  <si>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</si>
  <si>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</si>
  <si>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</si>
  <si>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</si>
  <si>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</si>
  <si>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</si>
  <si>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</si>
  <si>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</si>
  <si>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</si>
  <si>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</si>
  <si>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</si>
  <si>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</si>
  <si>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</si>
  <si>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</si>
  <si>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</si>
  <si>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</si>
  <si>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</si>
  <si>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</si>
  <si>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</si>
  <si>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</si>
  <si>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</si>
  <si>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</si>
  <si>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</si>
  <si>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</si>
  <si>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</si>
  <si>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</si>
  <si>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</si>
  <si>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</si>
  <si>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</si>
  <si>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</si>
  <si>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</si>
  <si>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</si>
  <si>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</si>
  <si>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</si>
  <si>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</si>
  <si>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</si>
  <si>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</si>
  <si>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</si>
  <si>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000 1090703204 0000 110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</si>
  <si>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</si>
  <si>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</si>
  <si>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</si>
  <si>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</si>
  <si>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</si>
  <si>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</si>
  <si>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</si>
  <si>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</si>
  <si>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</si>
  <si>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</si>
  <si>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</si>
  <si>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</si>
  <si>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</si>
  <si>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</si>
  <si>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</si>
  <si>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</si>
  <si>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</si>
  <si>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</si>
  <si>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</si>
  <si>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</si>
  <si>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</si>
  <si>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</si>
  <si>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</si>
  <si>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</si>
  <si>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</si>
  <si>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</si>
  <si>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</si>
  <si>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</si>
  <si>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</si>
  <si>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</si>
  <si>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</si>
  <si>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</si>
  <si>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</si>
  <si>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</si>
  <si>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</si>
  <si>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</si>
  <si>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</si>
  <si>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</si>
  <si>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</si>
  <si>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</si>
  <si>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</si>
  <si>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</si>
  <si>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</si>
  <si>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</si>
  <si>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</si>
  <si>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</si>
  <si>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</si>
  <si>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</si>
  <si>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</si>
  <si>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</si>
  <si>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</si>
  <si>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</si>
  <si>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</si>
  <si>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</si>
  <si>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</si>
  <si>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</si>
  <si>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</si>
  <si>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</si>
  <si>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000 1120107001 0000 120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</si>
  <si>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</si>
  <si>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</si>
  <si>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</si>
  <si>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</si>
  <si>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</si>
  <si>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</si>
  <si>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</si>
  <si>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</si>
  <si>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</si>
  <si>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</si>
  <si>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</si>
  <si>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</si>
  <si>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</si>
  <si>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</si>
  <si>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</si>
  <si>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</si>
  <si>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</si>
  <si>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</si>
  <si>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</si>
  <si>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</si>
  <si>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</si>
  <si>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</si>
  <si>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</si>
  <si>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</si>
  <si>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</si>
  <si>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</si>
  <si>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</si>
  <si>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</si>
  <si>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</si>
  <si>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</si>
  <si>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</si>
  <si>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</si>
  <si>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</si>
  <si>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</si>
  <si>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</si>
  <si>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</si>
  <si>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</si>
  <si>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</si>
  <si>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</si>
  <si>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</si>
  <si>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</si>
  <si>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</si>
  <si>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</si>
  <si>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</si>
  <si>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</si>
  <si>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</si>
  <si>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</si>
  <si>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</si>
  <si>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</si>
  <si>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</si>
  <si>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</si>
  <si>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</si>
  <si>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</si>
  <si>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</si>
  <si>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</si>
  <si>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</si>
  <si>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</si>
  <si>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</si>
  <si>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</si>
  <si>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</si>
  <si>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государственной (муниципальной)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</si>
  <si>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</si>
  <si>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</si>
  <si>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</si>
  <si>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</si>
  <si>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</si>
  <si>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</si>
  <si>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</si>
  <si>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</si>
  <si>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</si>
  <si>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</si>
  <si>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</si>
  <si>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на поддержку отрасли культуры</t>
  </si>
  <si>
    <t xml:space="preserve"> 000 2022551900 0000 150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</si>
  <si>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</si>
  <si>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</si>
  <si>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</si>
  <si>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</si>
  <si>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</si>
  <si>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</si>
  <si>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</si>
  <si>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</si>
  <si>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</si>
  <si>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</si>
  <si>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</si>
  <si>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</si>
  <si>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</si>
  <si>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</si>
  <si>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</si>
  <si>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</si>
  <si>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</si>
  <si>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</si>
  <si>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</si>
  <si>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</si>
  <si>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</si>
  <si>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</si>
  <si>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</si>
  <si>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</si>
  <si>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</si>
  <si>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</si>
  <si>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</si>
  <si>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</si>
  <si>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</si>
  <si>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</si>
  <si>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</si>
  <si>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</si>
  <si>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Иные межбюджетные трансферты</t>
  </si>
  <si>
    <t xml:space="preserve"> 000 2024000000 0000 150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</si>
  <si>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</si>
  <si>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</si>
  <si>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</si>
  <si>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</si>
  <si>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</si>
  <si>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</si>
  <si>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 xml:space="preserve"> 000 1130100000 0000 130</t>
  </si>
  <si>
    <t xml:space="preserve">  Доходы от оказания платных услуг (работ)</t>
  </si>
  <si>
    <t>Код бюджетной классификации</t>
  </si>
  <si>
    <t>Наименование доходов</t>
  </si>
  <si>
    <t>рублей</t>
  </si>
  <si>
    <t xml:space="preserve"> ИТОГО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</si>
  <si>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</si>
  <si>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</si>
  <si>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000 1130153004 0000 130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</si>
  <si>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</si>
  <si>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</si>
  <si>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</si>
  <si>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000 1130206404 0000 130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</si>
  <si>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</si>
  <si>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000 1160100001 0000 140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</si>
  <si>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</si>
  <si>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</si>
  <si>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</si>
  <si>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</si>
  <si>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</si>
  <si>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</si>
  <si>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</si>
  <si>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000 1160107401 0000 140</t>
  </si>
  <si>
    <t xml:space="preserve"> 000 1160108001 0000 140</t>
  </si>
  <si>
    <t xml:space="preserve"> 000 1160108401 0000 140</t>
  </si>
  <si>
    <t xml:space="preserve"> 000 1160113001 0000 140</t>
  </si>
  <si>
    <t xml:space="preserve"> 000 1160113301 0000 140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</si>
  <si>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</si>
  <si>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</si>
  <si>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</si>
  <si>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</si>
  <si>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000 1160115401 0000 140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</si>
  <si>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</si>
  <si>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</si>
  <si>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</si>
  <si>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</si>
  <si>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000 1160119401 0000 140</t>
  </si>
  <si>
    <t xml:space="preserve"> 000 1160120001 0000 140</t>
  </si>
  <si>
    <t xml:space="preserve"> 000 1160120301 0000 140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</si>
  <si>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</si>
  <si>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</si>
  <si>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</si>
  <si>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</si>
  <si>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000 1160202002 0000 140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</si>
  <si>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</si>
  <si>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</si>
  <si>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</si>
  <si>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</si>
  <si>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000 1160701004 0000 140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</si>
  <si>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</si>
  <si>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000 1161000000 0000 140</t>
  </si>
  <si>
    <t xml:space="preserve">  Платежи в целях возмещения причиненного ущерба (убытков)</t>
  </si>
  <si>
    <t xml:space="preserve"> 000 1161006000 0000 140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</si>
  <si>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</si>
  <si>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</si>
  <si>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</si>
  <si>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000 1161006204 0000 140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</si>
  <si>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</si>
  <si>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</si>
  <si>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</si>
  <si>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</si>
  <si>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</si>
  <si>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</si>
  <si>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</si>
  <si>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</si>
  <si>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</si>
  <si>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</si>
  <si>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</si>
  <si>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000 1161100001 0000 140</t>
  </si>
  <si>
    <t xml:space="preserve">  Платежи, уплачиваемые в целях возмещения вреда</t>
  </si>
  <si>
    <t xml:space="preserve"> 000 1161105001 0000 140</t>
  </si>
  <si>
    <t xml:space="preserve"> 000 1161106001 0000 140</t>
  </si>
  <si>
    <t xml:space="preserve">  Платежи, уплачиваемые в целях возмещения вреда, причиняемого автомобильным дорогам</t>
  </si>
  <si>
    <t xml:space="preserve"> 000 1161106401 0000 140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</si>
  <si>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</si>
  <si>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000 2022029900 0000 150</t>
  </si>
  <si>
    <t xml:space="preserve"> 000 2022029904 0000 150</t>
  </si>
  <si>
    <t xml:space="preserve"> 000 2022030200 0000 150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</si>
  <si>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</si>
  <si>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</si>
  <si>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</si>
  <si>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000 2070000000 0000 000</t>
  </si>
  <si>
    <t xml:space="preserve">  ПРОЧИЕ БЕЗВОЗМЕЗДНЫЕ ПОСТУПЛЕНИЯ</t>
  </si>
  <si>
    <t xml:space="preserve"> 000 2070400004 0000 150</t>
  </si>
  <si>
    <t xml:space="preserve">  Прочие безвозмездные поступления в бюджеты городских округов</t>
  </si>
  <si>
    <t xml:space="preserve"> 000 2070405004 0000 150</t>
  </si>
  <si>
    <t xml:space="preserve"> 000 1090701000 0000 110</t>
  </si>
  <si>
    <t xml:space="preserve"> 000 1090701204 0000 110</t>
  </si>
  <si>
    <t xml:space="preserve"> 000 1160108301 0000 140</t>
  </si>
  <si>
    <t xml:space="preserve"> 000 1160109001 0000 140</t>
  </si>
  <si>
    <t xml:space="preserve"> 000 1160111301 0000 140</t>
  </si>
  <si>
    <t xml:space="preserve"> 000 1160118001 0000 140</t>
  </si>
  <si>
    <t xml:space="preserve"> 000 1160118301 0000 140</t>
  </si>
  <si>
    <t xml:space="preserve"> 000 1160133000 0000 140</t>
  </si>
  <si>
    <t xml:space="preserve"> 000 1160133301 0000 140</t>
  </si>
  <si>
    <t xml:space="preserve"> 000 1161003004 0000 140</t>
  </si>
  <si>
    <t xml:space="preserve"> 000 1161003204 0000 140</t>
  </si>
  <si>
    <t>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</si>
  <si>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</si>
  <si>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</si>
  <si>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</si>
  <si>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</si>
  <si>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</si>
  <si>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</si>
  <si>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</si>
  <si>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</si>
  <si>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</si>
  <si>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000 2024530300 0000 150</t>
  </si>
  <si>
    <t xml:space="preserve"> 000 2024530304 0000 150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</si>
  <si>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</si>
  <si>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</si>
  <si>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 000 2024545400 0000 150</t>
  </si>
  <si>
    <t xml:space="preserve"> 000 2024545404 0000 150</t>
  </si>
  <si>
    <t xml:space="preserve"> 000 2022502100 0000 150</t>
  </si>
  <si>
    <t xml:space="preserve"> 000 2022502104 0000 150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</si>
  <si>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</si>
  <si>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</si>
  <si>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000 2022522900 0000 150</t>
  </si>
  <si>
    <t xml:space="preserve"> 000 2022522904 0000 150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</si>
  <si>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</si>
  <si>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</si>
  <si>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000 2022575000 0000 150</t>
  </si>
  <si>
    <t xml:space="preserve"> 000 2022575004 0000 150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</si>
  <si>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</si>
  <si>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</si>
  <si>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</si>
  <si>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</si>
  <si>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</si>
  <si>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</si>
  <si>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</si>
  <si>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</si>
  <si>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</si>
  <si>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</si>
  <si>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</si>
  <si>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</si>
  <si>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</si>
  <si>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</si>
  <si>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</si>
  <si>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</si>
  <si>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</si>
  <si>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</si>
  <si>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000 1110908000 0000 120</t>
  </si>
  <si>
    <t xml:space="preserve"> 000 1140204304 0000 410</t>
  </si>
  <si>
    <t xml:space="preserve"> 000 1160110001 0000 140</t>
  </si>
  <si>
    <t xml:space="preserve"> 000 1160110301 0000 140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</si>
  <si>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</si>
  <si>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</si>
  <si>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000 1160709000 0000 140</t>
  </si>
  <si>
    <t xml:space="preserve"> 000 1160709004 0000 140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</si>
  <si>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</si>
  <si>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</si>
  <si>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000 1171500000 0000 150</t>
  </si>
  <si>
    <t xml:space="preserve"> 000 1171502004 0000 150</t>
  </si>
  <si>
    <t xml:space="preserve">  Инициативные платежи</t>
  </si>
  <si>
    <t xml:space="preserve">  Инициативные платежи, зачисляемые в бюджеты городских округов</t>
  </si>
  <si>
    <t>Процент  исполнения к прогнозным параметрам доходов, %</t>
  </si>
  <si>
    <t>Темп роста 2022 к соответствующему периоду 2022,%</t>
  </si>
  <si>
    <t>Доходы бюджета  на 2023 год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</si>
  <si>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</si>
  <si>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</si>
  <si>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 xml:space="preserve"> 000 2022030000 0000 150</t>
  </si>
  <si>
    <t xml:space="preserve"> 000 2022030004 0000 150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</si>
  <si>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</si>
  <si>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</si>
  <si>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</si>
  <si>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 xml:space="preserve">  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</si>
  <si>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 xml:space="preserve"> 000 2022030300 0000 150</t>
  </si>
  <si>
    <t xml:space="preserve"> 000 2022030304 0000 150</t>
  </si>
  <si>
    <t xml:space="preserve">  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</si>
  <si>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</si>
  <si>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000 2022517200 0000 150</t>
  </si>
  <si>
    <t xml:space="preserve"> 000 2022517204 0000 150</t>
  </si>
  <si>
    <t xml:space="preserve">  Субсидии бюджетам на модернизацию инфраструктуры общего образования в отдельных субъектах Российской Федерации</t>
  </si>
  <si>
    <t xml:space="preserve">  Субсидии бюджетам городских округов на модернизацию инфраструктуры общего образования в отдельных субъектах Российской Федерации</t>
  </si>
  <si>
    <t xml:space="preserve"> 000 2022523900 0000 150</t>
  </si>
  <si>
    <t xml:space="preserve"> 000 2022523904 0000 150</t>
  </si>
  <si>
    <t xml:space="preserve"> 000 2022551100 0000 150</t>
  </si>
  <si>
    <t xml:space="preserve"> 000 2022551104 0000 150</t>
  </si>
  <si>
    <t xml:space="preserve">  Субсидии бюджетам на проведение комплексных кадастровых работ</t>
  </si>
  <si>
    <t xml:space="preserve">  Субсидии бюджетам городских округов на проведение комплексных кадастровых работ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</si>
  <si>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</si>
  <si>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</si>
  <si>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</si>
  <si>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000 2024517904 0000 150</t>
  </si>
  <si>
    <t xml:space="preserve"> 000 2024999900 0000 150</t>
  </si>
  <si>
    <t xml:space="preserve"> 000 2024999904 0000 150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</si>
  <si>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</si>
  <si>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</si>
  <si>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000 2192575004 0000 150</t>
  </si>
  <si>
    <t xml:space="preserve">  Возврат остатков субсидий на реализацию мероприятий по модернизации школьных систем образования из бюджетов городских округов</t>
  </si>
  <si>
    <t xml:space="preserve"> 000 2194539304 0000 150</t>
  </si>
  <si>
    <t xml:space="preserve">  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</si>
  <si>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</si>
  <si>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</si>
  <si>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000 1010208001 0000 110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</si>
  <si>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</si>
  <si>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000 1010210001 0000 110</t>
  </si>
  <si>
    <t xml:space="preserve">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</si>
  <si>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000 1010213001 0000 000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</si>
  <si>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</si>
  <si>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      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</si>
  <si>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 на рекламу</t>
  </si>
  <si>
    <t xml:space="preserve">  Налог на рекламу, мобилизуемый на территориях городских округов</t>
  </si>
  <si>
    <t xml:space="preserve"> 000 1090705000 0000 110</t>
  </si>
  <si>
    <t xml:space="preserve">  Прочие местные налоги и сборы</t>
  </si>
  <si>
    <t xml:space="preserve"> 000 1090705204 0000 110</t>
  </si>
  <si>
    <t xml:space="preserve">  Прочие местные налоги и сборы, мобилизуемые на территориях городских округов</t>
  </si>
  <si>
    <t xml:space="preserve"> 000 1110509000 0000 120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</si>
  <si>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</si>
  <si>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 000 1110509204 0000 120</t>
  </si>
  <si>
    <t xml:space="preserve">  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</si>
  <si>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>Плата, поступившая в рамках договора за предоставление права на размещение и эксплуатацию НТО, установку и эксплуатацию рекламных конструкций на землях, находящихся в собственности городских округов или земельных участтках, гос. собственность на которые не разграничена</t>
  </si>
  <si>
    <t xml:space="preserve">  Плата за выбросы загрязняющих веществ в атмосферный воздух стационарными объектами </t>
  </si>
  <si>
    <t xml:space="preserve"> 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</si>
  <si>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000 11413004000 0000 410</t>
  </si>
  <si>
    <t xml:space="preserve">  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</si>
  <si>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>000 11413004004 0000 410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</si>
  <si>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 (доходы от приватизации имущества, находящегося в собственности городских округов, в части приватизации недвижимого имущества)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</si>
  <si>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</si>
  <si>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</si>
  <si>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</si>
  <si>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</si>
  <si>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</si>
  <si>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</si>
  <si>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</si>
  <si>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</si>
  <si>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</si>
  <si>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</si>
  <si>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</si>
  <si>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</si>
  <si>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</si>
  <si>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</si>
  <si>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</si>
  <si>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</si>
  <si>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</si>
  <si>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</si>
  <si>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</si>
  <si>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</si>
  <si>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</si>
  <si>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</si>
  <si>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</si>
  <si>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</si>
  <si>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</si>
  <si>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</si>
  <si>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</si>
  <si>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</si>
  <si>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</si>
  <si>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</si>
  <si>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</si>
  <si>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</si>
  <si>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</si>
  <si>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 в области производства и оборота этилового спирта, алкогольной и спиртосодержащей продукции,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</si>
  <si>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000 1160700000 0000 140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</si>
  <si>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</si>
  <si>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</si>
  <si>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</si>
  <si>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000 1140204204 0000 410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</si>
  <si>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</si>
  <si>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-</t>
  </si>
  <si>
    <t>в 1,2 раза</t>
  </si>
  <si>
    <t>в 1,5 раза</t>
  </si>
  <si>
    <t>в 1,3 раза</t>
  </si>
  <si>
    <t>в 1,6 раза</t>
  </si>
  <si>
    <t xml:space="preserve"> 000 2023548500 0000 150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</si>
  <si>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</si>
  <si>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</si>
  <si>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</si>
  <si>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>Сведения о поступлении доходов в бюджет города Брянска за 9 месяцев 2023 года по видам доходов в сравнении с соответствующим периодом 2022 года</t>
  </si>
  <si>
    <t>Кассовое исполнение             за 9 меясяцев  2022 года</t>
  </si>
  <si>
    <t>Кассовое исполнение             за 9 месяцев  2023 года</t>
  </si>
  <si>
    <t xml:space="preserve"> 000 2024900100 0000 150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</si>
  <si>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</si>
  <si>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000 2024900104 0000 150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</si>
  <si>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</si>
  <si>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000 2192555504 0000 150</t>
  </si>
  <si>
    <t xml:space="preserve">Субсидии бюджетам городских округов на реализацию программ формирования современной городской среды
</t>
  </si>
  <si>
    <t>000 1010205001 0000 110</t>
  </si>
  <si>
    <t>000 1010214001 0000 000</t>
  </si>
  <si>
    <t>в 6 раз</t>
  </si>
  <si>
    <t xml:space="preserve"> 000 1170500000 0000 180</t>
  </si>
  <si>
    <t xml:space="preserve"> Прочие неналоговые доходы</t>
  </si>
  <si>
    <t xml:space="preserve"> 000 1170504004 0000 180</t>
  </si>
  <si>
    <t xml:space="preserve">  Прочие неналоговые доходы бюджетов городских округов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</si>
  <si>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</si>
  <si>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</si>
  <si>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 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</si>
  <si>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</si>
  <si>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 xml:space="preserve"> 000 2080400004 0000 150</t>
  </si>
  <si>
    <t>в 3,4 раза</t>
  </si>
  <si>
    <t>в 1,7 раза</t>
  </si>
  <si>
    <t>боллее чем в 30 тыс. раз</t>
  </si>
  <si>
    <t>в 2,3 раза</t>
  </si>
  <si>
    <t>в 2, раза</t>
  </si>
  <si>
    <t>в 1,8 тыс.раз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</si>
</sst>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9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1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0" fontId="7" fillId="0" borderId="2">
      <alignment horizontal="left"/>
    </xf>
    <xf numFmtId="49" fontId="7" fillId="0" borderId="2"/>
    <xf numFmtId="0" fontId="7" fillId="0" borderId="2"/>
    <xf numFmtId="0" fontId="4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1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4" fillId="0" borderId="13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4" fillId="0" borderId="24"/>
    <xf numFmtId="0" fontId="4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11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18">
      <alignment horizontal="center"/>
    </xf>
    <xf numFmtId="0" fontId="10" fillId="0" borderId="8"/>
    <xf numFmtId="49" fontId="12" fillId="0" borderId="42">
      <alignment horizontal="left" vertical="center" wrapText="1"/>
    </xf>
    <xf numFmtId="49" fontId="1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2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11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1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1" fillId="0" borderId="18">
      <alignment horizontal="center" vertical="center" wrapText="1"/>
    </xf>
    <xf numFmtId="0" fontId="7" fillId="0" borderId="25"/>
    <xf numFmtId="0" fontId="11" fillId="0" borderId="13">
      <alignment horizontal="center" vertical="center" textRotation="90"/>
    </xf>
    <xf numFmtId="0" fontId="11" fillId="0" borderId="2">
      <alignment horizontal="center" vertical="center" textRotation="90"/>
    </xf>
    <xf numFmtId="0" fontId="11" fillId="0" borderId="40">
      <alignment horizontal="center" vertical="center" textRotation="90"/>
    </xf>
    <xf numFmtId="49" fontId="12" fillId="0" borderId="41">
      <alignment horizontal="left" vertical="center" wrapText="1"/>
    </xf>
    <xf numFmtId="0" fontId="11" fillId="0" borderId="16">
      <alignment horizontal="center" vertical="center" textRotation="90"/>
    </xf>
    <xf numFmtId="0" fontId="1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1" fillId="0" borderId="27">
      <alignment horizontal="center" vertical="center"/>
    </xf>
    <xf numFmtId="0" fontId="7" fillId="0" borderId="45">
      <alignment horizontal="center" vertical="center"/>
    </xf>
    <xf numFmtId="49" fontId="1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3" fillId="0" borderId="2">
      <alignment wrapText="1"/>
    </xf>
    <xf numFmtId="0" fontId="13" fillId="0" borderId="16">
      <alignment wrapText="1"/>
    </xf>
    <xf numFmtId="0" fontId="13" fillId="0" borderId="13">
      <alignment wrapText="1"/>
    </xf>
    <xf numFmtId="0" fontId="7" fillId="0" borderId="13"/>
    <xf numFmtId="0" fontId="15" fillId="0" borderId="0"/>
    <xf numFmtId="0" fontId="15" fillId="0" borderId="0"/>
    <xf numFmtId="0" fontId="15" fillId="0" borderId="0"/>
    <xf numFmtId="0" fontId="5" fillId="0" borderId="1"/>
    <xf numFmtId="0" fontId="5" fillId="0" borderId="1"/>
    <xf numFmtId="0" fontId="14" fillId="3" borderId="1"/>
    <xf numFmtId="0" fontId="14" fillId="0" borderId="1"/>
    <xf numFmtId="49" fontId="7" fillId="0" borderId="16">
      <alignment horizontal="center"/>
    </xf>
    <xf numFmtId="4" fontId="7" fillId="0" borderId="16">
      <alignment horizontal="right" shrinkToFit="1"/>
    </xf>
    <xf numFmtId="0" fontId="15" fillId="0" borderId="1"/>
    <xf numFmtId="49" fontId="7" fillId="0" borderId="4">
      <alignment horizontal="center" vertical="center" wrapText="1"/>
    </xf>
    <xf numFmtId="0" fontId="15" fillId="0" borderId="1"/>
    <xf numFmtId="0" fontId="5" fillId="0" borderId="1"/>
    <xf numFmtId="0" fontId="5" fillId="0" borderId="15"/>
    <xf numFmtId="0" fontId="1" fillId="0" borderId="40">
      <alignment horizontal="center" vertical="center" textRotation="90" wrapText="1"/>
    </xf>
    <xf numFmtId="0" fontId="5" fillId="0" borderId="8"/>
    <xf numFmtId="0" fontId="1" fillId="0" borderId="13">
      <alignment horizontal="center" vertical="center" textRotation="90" wrapText="1"/>
    </xf>
    <xf numFmtId="0" fontId="1" fillId="0" borderId="2">
      <alignment horizontal="center" vertical="center" textRotation="90" wrapText="1"/>
    </xf>
    <xf numFmtId="0" fontId="1" fillId="0" borderId="13">
      <alignment horizontal="center" vertical="center" textRotation="90"/>
    </xf>
    <xf numFmtId="0" fontId="1" fillId="0" borderId="2">
      <alignment horizontal="center" vertical="center" textRotation="90"/>
    </xf>
    <xf numFmtId="0" fontId="1" fillId="0" borderId="40">
      <alignment horizontal="center" vertical="center" textRotation="90"/>
    </xf>
    <xf numFmtId="0" fontId="1" fillId="0" borderId="16">
      <alignment horizontal="center" vertical="center" textRotation="90"/>
    </xf>
    <xf numFmtId="0" fontId="15" fillId="0" borderId="1"/>
    <xf numFmtId="0" fontId="15" fillId="0" borderId="1"/>
    <xf numFmtId="0" fontId="15" fillId="0" borderId="1"/>
    <xf numFmtId="0" fontId="4" fillId="3" borderId="1"/>
    <xf numFmtId="0" fontId="4" fillId="0" borderId="1"/>
    <xf numFmtId="0" fontId="15" fillId="0" borderId="1"/>
    <xf numFmtId="0" fontId="7" fillId="2" borderId="1"/>
    <xf numFmtId="0" fontId="7" fillId="0" borderId="15"/>
    <xf numFmtId="0" fontId="4" fillId="0" borderId="8"/>
    <xf numFmtId="49" fontId="7" fillId="0" borderId="24">
      <alignment horizontal="center"/>
    </xf>
    <xf numFmtId="49" fontId="7" fillId="0" borderId="19">
      <alignment horizontal="center"/>
    </xf>
    <xf numFmtId="0" fontId="4" fillId="0" borderId="5"/>
    <xf numFmtId="49" fontId="7" fillId="0" borderId="1"/>
    <xf numFmtId="0" fontId="5" fillId="0" borderId="1"/>
    <xf numFmtId="49" fontId="7" fillId="0" borderId="14">
      <alignment horizontal="center"/>
    </xf>
    <xf numFmtId="0" fontId="7" fillId="0" borderId="6">
      <alignment horizontal="right"/>
    </xf>
    <xf numFmtId="0" fontId="7" fillId="0" borderId="9">
      <alignment horizontal="center"/>
    </xf>
    <xf numFmtId="49" fontId="7" fillId="0" borderId="13"/>
    <xf numFmtId="49" fontId="7" fillId="0" borderId="9">
      <alignment horizontal="center"/>
    </xf>
    <xf numFmtId="0" fontId="7" fillId="0" borderId="12">
      <alignment wrapText="1"/>
    </xf>
    <xf numFmtId="49" fontId="7" fillId="0" borderId="11">
      <alignment horizontal="center"/>
    </xf>
    <xf numFmtId="0" fontId="7" fillId="0" borderId="2">
      <alignment wrapText="1"/>
    </xf>
    <xf numFmtId="0" fontId="7" fillId="0" borderId="10">
      <alignment horizontal="center"/>
    </xf>
    <xf numFmtId="164" fontId="7" fillId="0" borderId="9">
      <alignment horizontal="center"/>
    </xf>
    <xf numFmtId="0" fontId="7" fillId="0" borderId="1">
      <alignment horizontal="center"/>
    </xf>
    <xf numFmtId="49" fontId="4" fillId="0" borderId="7">
      <alignment horizontal="center"/>
    </xf>
    <xf numFmtId="49" fontId="9" fillId="0" borderId="6">
      <alignment horizontal="right"/>
    </xf>
    <xf numFmtId="0" fontId="7" fillId="0" borderId="4">
      <alignment horizontal="center"/>
    </xf>
    <xf numFmtId="0" fontId="3" fillId="0" borderId="3"/>
    <xf numFmtId="0" fontId="2" fillId="0" borderId="1">
      <alignment horizontal="center" wrapText="1"/>
    </xf>
    <xf numFmtId="0" fontId="3" fillId="0" borderId="1"/>
  </cellStyleXfs>
  <cellXfs count="97">
    <xf numFmtId="0" fontId="0" fillId="0" borderId="0" xfId="0"/>
    <xf numFmtId="0" fontId="17" fillId="4" borderId="0" xfId="0" applyFont="1" applyFill="1" applyProtection="1">
      <protection locked="0"/>
    </xf>
    <xf numFmtId="0" fontId="18" fillId="4" borderId="1" xfId="12" applyNumberFormat="1" applyFont="1" applyFill="1" applyProtection="1">
      <alignment horizontal="left"/>
    </xf>
    <xf numFmtId="0" fontId="16" fillId="4" borderId="1" xfId="1" applyNumberFormat="1" applyFont="1" applyFill="1" applyAlignment="1" applyProtection="1"/>
    <xf numFmtId="0" fontId="18" fillId="4" borderId="1" xfId="5" applyNumberFormat="1" applyFont="1" applyFill="1" applyProtection="1"/>
    <xf numFmtId="4" fontId="18" fillId="4" borderId="1" xfId="23" applyNumberFormat="1" applyFont="1" applyFill="1" applyProtection="1"/>
    <xf numFmtId="4" fontId="18" fillId="4" borderId="1" xfId="5" applyNumberFormat="1" applyFont="1" applyFill="1" applyProtection="1"/>
    <xf numFmtId="49" fontId="16" fillId="4" borderId="47" xfId="36" applyFont="1" applyFill="1" applyBorder="1" applyProtection="1">
      <alignment horizontal="center" vertical="center" wrapText="1"/>
      <protection locked="0"/>
    </xf>
    <xf numFmtId="49" fontId="16" fillId="4" borderId="47" xfId="36" applyFont="1" applyFill="1" applyBorder="1" applyAlignment="1" applyProtection="1">
      <alignment horizontal="center" vertical="center" wrapText="1"/>
      <protection locked="0"/>
    </xf>
    <xf numFmtId="0" fontId="19" fillId="4" borderId="47" xfId="0" applyFont="1" applyFill="1" applyBorder="1" applyAlignment="1" applyProtection="1">
      <alignment horizontal="center" vertical="center" wrapText="1"/>
      <protection locked="0"/>
    </xf>
    <xf numFmtId="4" fontId="19" fillId="4" borderId="47" xfId="0" applyNumberFormat="1" applyFont="1" applyFill="1" applyBorder="1" applyAlignment="1" applyProtection="1">
      <alignment horizontal="center" vertical="center" wrapText="1"/>
      <protection locked="0"/>
    </xf>
    <xf numFmtId="1" fontId="16" fillId="4" borderId="47" xfId="36" applyNumberFormat="1" applyFont="1" applyFill="1" applyBorder="1" applyAlignment="1" applyProtection="1">
      <alignment horizontal="center" vertical="center" wrapText="1"/>
    </xf>
    <xf numFmtId="1" fontId="16" fillId="4" borderId="47" xfId="37" applyNumberFormat="1" applyFont="1" applyFill="1" applyBorder="1" applyAlignment="1" applyProtection="1">
      <alignment horizontal="center" vertical="center" wrapText="1"/>
    </xf>
    <xf numFmtId="0" fontId="16" fillId="4" borderId="47" xfId="49" applyNumberFormat="1" applyFont="1" applyFill="1" applyBorder="1" applyAlignment="1" applyProtection="1">
      <alignment wrapText="1"/>
    </xf>
    <xf numFmtId="0" fontId="20" fillId="4" borderId="47" xfId="49" applyNumberFormat="1" applyFont="1" applyFill="1" applyBorder="1" applyAlignment="1" applyProtection="1">
      <alignment wrapText="1"/>
    </xf>
    <xf numFmtId="0" fontId="18" fillId="4" borderId="47" xfId="49" applyNumberFormat="1" applyFont="1" applyFill="1" applyBorder="1" applyAlignment="1" applyProtection="1">
      <alignment wrapText="1"/>
    </xf>
    <xf numFmtId="49" fontId="18" fillId="4" borderId="47" xfId="51" applyFont="1" applyFill="1" applyBorder="1" applyProtection="1">
      <alignment horizontal="center"/>
    </xf>
    <xf numFmtId="4" fontId="17" fillId="4" borderId="0" xfId="0" applyNumberFormat="1" applyFont="1" applyFill="1" applyProtection="1">
      <protection locked="0"/>
    </xf>
    <xf numFmtId="0" fontId="19" fillId="4" borderId="0" xfId="0" applyFont="1" applyFill="1" applyProtection="1">
      <protection locked="0"/>
    </xf>
    <xf numFmtId="0" fontId="18" fillId="4" borderId="1" xfId="19" applyNumberFormat="1" applyFont="1" applyFill="1" applyProtection="1"/>
    <xf numFmtId="0" fontId="18" fillId="4" borderId="1" xfId="19" applyNumberFormat="1" applyFont="1" applyFill="1" applyAlignment="1" applyProtection="1"/>
    <xf numFmtId="0" fontId="18" fillId="4" borderId="1" xfId="56" applyNumberFormat="1" applyFont="1" applyFill="1" applyProtection="1"/>
    <xf numFmtId="0" fontId="17" fillId="4" borderId="0" xfId="0" applyFont="1" applyFill="1" applyAlignment="1" applyProtection="1">
      <protection locked="0"/>
    </xf>
    <xf numFmtId="4" fontId="16" fillId="4" borderId="47" xfId="41" applyNumberFormat="1" applyFont="1" applyFill="1" applyBorder="1" applyAlignment="1" applyProtection="1">
      <alignment horizontal="right" vertical="center"/>
    </xf>
    <xf numFmtId="4" fontId="18" fillId="4" borderId="47" xfId="41" applyNumberFormat="1" applyFont="1" applyFill="1" applyBorder="1" applyAlignment="1" applyProtection="1">
      <alignment horizontal="right" vertical="center"/>
    </xf>
    <xf numFmtId="4" fontId="20" fillId="4" borderId="47" xfId="41" applyNumberFormat="1" applyFont="1" applyFill="1" applyBorder="1" applyAlignment="1" applyProtection="1">
      <alignment horizontal="right" vertical="center"/>
    </xf>
    <xf numFmtId="49" fontId="20" fillId="4" borderId="47" xfId="51" applyFont="1" applyFill="1" applyBorder="1" applyProtection="1">
      <alignment horizontal="center"/>
    </xf>
    <xf numFmtId="10" fontId="16" fillId="4" borderId="47" xfId="16" applyNumberFormat="1" applyFont="1" applyFill="1" applyBorder="1" applyAlignment="1" applyProtection="1">
      <alignment horizontal="right" vertical="center"/>
    </xf>
    <xf numFmtId="10" fontId="18" fillId="4" borderId="47" xfId="16" applyNumberFormat="1" applyFont="1" applyFill="1" applyBorder="1" applyAlignment="1" applyProtection="1">
      <alignment horizontal="right" vertical="center"/>
    </xf>
    <xf numFmtId="49" fontId="16" fillId="4" borderId="47" xfId="51" applyFont="1" applyFill="1" applyBorder="1" applyProtection="1">
      <alignment horizontal="center"/>
    </xf>
    <xf numFmtId="4" fontId="18" fillId="4" borderId="1" xfId="56" applyNumberFormat="1" applyFont="1" applyFill="1" applyProtection="1"/>
    <xf numFmtId="49" fontId="18" fillId="4" borderId="47" xfId="51" applyFont="1" applyFill="1" applyBorder="1" applyAlignment="1" applyProtection="1">
      <alignment horizontal="center"/>
    </xf>
    <xf numFmtId="0" fontId="23" fillId="4" borderId="1" xfId="177" applyFont="1" applyFill="1" applyProtection="1">
      <protection locked="0"/>
    </xf>
    <xf numFmtId="4" fontId="23" fillId="4" borderId="1" xfId="177" applyNumberFormat="1" applyFont="1" applyFill="1" applyProtection="1">
      <protection locked="0"/>
    </xf>
    <xf numFmtId="49" fontId="24" fillId="4" borderId="47" xfId="175" applyNumberFormat="1" applyFont="1" applyFill="1" applyBorder="1" applyProtection="1">
      <alignment horizontal="center"/>
    </xf>
    <xf numFmtId="0" fontId="24" fillId="4" borderId="47" xfId="49" applyNumberFormat="1" applyFont="1" applyFill="1" applyBorder="1" applyAlignment="1" applyProtection="1">
      <alignment wrapText="1"/>
    </xf>
    <xf numFmtId="4" fontId="24" fillId="4" borderId="47" xfId="49" applyNumberFormat="1" applyFont="1" applyFill="1" applyBorder="1" applyAlignment="1" applyProtection="1">
      <alignment wrapText="1"/>
    </xf>
    <xf numFmtId="49" fontId="13" fillId="4" borderId="47" xfId="175" applyNumberFormat="1" applyFont="1" applyFill="1" applyBorder="1" applyProtection="1">
      <alignment horizontal="center"/>
    </xf>
    <xf numFmtId="0" fontId="13" fillId="4" borderId="47" xfId="49" applyNumberFormat="1" applyFont="1" applyFill="1" applyBorder="1" applyAlignment="1" applyProtection="1">
      <alignment wrapText="1"/>
    </xf>
    <xf numFmtId="4" fontId="13" fillId="4" borderId="47" xfId="49" applyNumberFormat="1" applyFont="1" applyFill="1" applyBorder="1" applyAlignment="1" applyProtection="1">
      <alignment wrapText="1"/>
    </xf>
    <xf numFmtId="4" fontId="13" fillId="4" borderId="47" xfId="176" applyNumberFormat="1" applyFont="1" applyFill="1" applyBorder="1" applyProtection="1">
      <alignment horizontal="right" shrinkToFit="1"/>
    </xf>
    <xf numFmtId="0" fontId="13" fillId="4" borderId="47" xfId="49" applyNumberFormat="1" applyFont="1" applyFill="1" applyBorder="1" applyAlignment="1" applyProtection="1">
      <alignment vertical="top" wrapText="1"/>
    </xf>
    <xf numFmtId="49" fontId="13" fillId="4" borderId="47" xfId="175" applyNumberFormat="1" applyFont="1" applyFill="1" applyBorder="1" applyAlignment="1" applyProtection="1">
      <alignment horizontal="center" vertical="center"/>
    </xf>
    <xf numFmtId="49" fontId="24" fillId="0" borderId="47" xfId="175" applyNumberFormat="1" applyFont="1" applyFill="1" applyBorder="1" applyProtection="1">
      <alignment horizontal="center"/>
    </xf>
    <xf numFmtId="0" fontId="24" fillId="0" borderId="47" xfId="49" applyNumberFormat="1" applyFont="1" applyFill="1" applyBorder="1" applyAlignment="1" applyProtection="1">
      <alignment wrapText="1"/>
    </xf>
    <xf numFmtId="4" fontId="24" fillId="0" borderId="47" xfId="49" applyNumberFormat="1" applyFont="1" applyFill="1" applyBorder="1" applyAlignment="1" applyProtection="1">
      <alignment wrapText="1"/>
    </xf>
    <xf numFmtId="4" fontId="24" fillId="0" borderId="47" xfId="176" applyNumberFormat="1" applyFont="1" applyFill="1" applyBorder="1" applyProtection="1">
      <alignment horizontal="right" shrinkToFit="1"/>
    </xf>
    <xf numFmtId="49" fontId="13" fillId="0" borderId="47" xfId="175" applyNumberFormat="1" applyFont="1" applyFill="1" applyBorder="1" applyProtection="1">
      <alignment horizontal="center"/>
    </xf>
    <xf numFmtId="0" fontId="13" fillId="0" borderId="47" xfId="49" applyNumberFormat="1" applyFont="1" applyFill="1" applyBorder="1" applyAlignment="1" applyProtection="1">
      <alignment wrapText="1"/>
    </xf>
    <xf numFmtId="4" fontId="13" fillId="0" borderId="47" xfId="49" applyNumberFormat="1" applyFont="1" applyFill="1" applyBorder="1" applyAlignment="1" applyProtection="1">
      <alignment wrapText="1"/>
    </xf>
    <xf numFmtId="4" fontId="13" fillId="0" borderId="47" xfId="176" applyNumberFormat="1" applyFont="1" applyFill="1" applyBorder="1" applyProtection="1">
      <alignment horizontal="right" shrinkToFit="1"/>
    </xf>
    <xf numFmtId="49" fontId="23" fillId="0" borderId="47" xfId="175" applyNumberFormat="1" applyFont="1" applyFill="1" applyBorder="1" applyProtection="1">
      <alignment horizontal="center"/>
    </xf>
    <xf numFmtId="0" fontId="23" fillId="0" borderId="47" xfId="49" applyNumberFormat="1" applyFont="1" applyFill="1" applyBorder="1" applyAlignment="1" applyProtection="1">
      <alignment wrapText="1"/>
    </xf>
    <xf numFmtId="49" fontId="13" fillId="4" borderId="47" xfId="51" applyFont="1" applyFill="1" applyBorder="1" applyProtection="1">
      <alignment horizontal="center"/>
    </xf>
    <xf numFmtId="4" fontId="23" fillId="0" borderId="47" xfId="49" applyNumberFormat="1" applyFont="1" applyFill="1" applyBorder="1" applyAlignment="1" applyProtection="1">
      <alignment wrapText="1"/>
    </xf>
    <xf numFmtId="4" fontId="23" fillId="0" borderId="47" xfId="176" applyNumberFormat="1" applyFont="1" applyFill="1" applyBorder="1" applyProtection="1">
      <alignment horizontal="right" shrinkToFit="1"/>
    </xf>
    <xf numFmtId="49" fontId="13" fillId="0" borderId="47" xfId="175" applyNumberFormat="1" applyFont="1" applyFill="1" applyBorder="1" applyAlignment="1" applyProtection="1">
      <alignment horizontal="center" vertical="center"/>
    </xf>
    <xf numFmtId="0" fontId="13" fillId="0" borderId="47" xfId="178" applyNumberFormat="1" applyFont="1" applyFill="1" applyBorder="1" applyAlignment="1" applyProtection="1">
      <alignment horizontal="left" vertical="top" wrapText="1"/>
    </xf>
    <xf numFmtId="49" fontId="23" fillId="4" borderId="47" xfId="175" applyNumberFormat="1" applyFont="1" applyFill="1" applyBorder="1" applyAlignment="1" applyProtection="1">
      <alignment horizontal="center"/>
    </xf>
    <xf numFmtId="0" fontId="23" fillId="4" borderId="47" xfId="49" applyNumberFormat="1" applyFont="1" applyFill="1" applyBorder="1" applyAlignment="1" applyProtection="1">
      <alignment wrapText="1"/>
    </xf>
    <xf numFmtId="4" fontId="23" fillId="4" borderId="47" xfId="49" applyNumberFormat="1" applyFont="1" applyFill="1" applyBorder="1" applyAlignment="1" applyProtection="1">
      <alignment wrapText="1"/>
    </xf>
    <xf numFmtId="4" fontId="23" fillId="4" borderId="47" xfId="176" applyNumberFormat="1" applyFont="1" applyFill="1" applyBorder="1" applyProtection="1">
      <alignment horizontal="right" shrinkToFit="1"/>
    </xf>
    <xf numFmtId="10" fontId="22" fillId="4" borderId="47" xfId="177" applyNumberFormat="1" applyFont="1" applyFill="1" applyBorder="1" applyAlignment="1" applyProtection="1">
      <alignment horizontal="right"/>
      <protection locked="0"/>
    </xf>
    <xf numFmtId="10" fontId="22" fillId="4" borderId="47" xfId="16" applyNumberFormat="1" applyFont="1" applyFill="1" applyBorder="1" applyAlignment="1" applyProtection="1">
      <alignment horizontal="right"/>
    </xf>
    <xf numFmtId="0" fontId="16" fillId="4" borderId="1" xfId="5" applyNumberFormat="1" applyFont="1" applyFill="1" applyAlignment="1" applyProtection="1">
      <alignment horizontal="center" wrapText="1"/>
    </xf>
    <xf numFmtId="0" fontId="16" fillId="4" borderId="48" xfId="38" applyNumberFormat="1" applyFont="1" applyFill="1" applyBorder="1" applyAlignment="1" applyProtection="1">
      <alignment horizontal="left" wrapText="1"/>
    </xf>
    <xf numFmtId="0" fontId="16" fillId="4" borderId="49" xfId="38" applyNumberFormat="1" applyFont="1" applyFill="1" applyBorder="1" applyAlignment="1" applyProtection="1">
      <alignment horizontal="left" wrapText="1"/>
    </xf>
    <xf numFmtId="49" fontId="21" fillId="4" borderId="47" xfId="175" applyNumberFormat="1" applyFont="1" applyFill="1" applyBorder="1" applyAlignment="1" applyProtection="1">
      <alignment horizontal="center"/>
    </xf>
    <xf numFmtId="4" fontId="21" fillId="4" borderId="47" xfId="176" applyNumberFormat="1" applyFont="1" applyFill="1" applyBorder="1" applyAlignment="1" applyProtection="1">
      <alignment horizontal="right" shrinkToFit="1"/>
    </xf>
    <xf numFmtId="4" fontId="21" fillId="4" borderId="47" xfId="49" applyNumberFormat="1" applyFont="1" applyFill="1" applyBorder="1" applyAlignment="1" applyProtection="1">
      <alignment horizontal="right" wrapText="1"/>
    </xf>
    <xf numFmtId="0" fontId="23" fillId="4" borderId="1" xfId="177" applyFont="1" applyFill="1" applyAlignment="1" applyProtection="1">
      <alignment horizontal="right"/>
      <protection locked="0"/>
    </xf>
    <xf numFmtId="4" fontId="23" fillId="4" borderId="1" xfId="177" applyNumberFormat="1" applyFont="1" applyFill="1" applyAlignment="1" applyProtection="1">
      <alignment horizontal="right"/>
      <protection locked="0"/>
    </xf>
    <xf numFmtId="0" fontId="21" fillId="4" borderId="47" xfId="49" applyNumberFormat="1" applyFont="1" applyFill="1" applyBorder="1" applyAlignment="1" applyProtection="1">
      <alignment horizontal="center" wrapText="1"/>
    </xf>
    <xf numFmtId="10" fontId="23" fillId="4" borderId="47" xfId="16" applyNumberFormat="1" applyFont="1" applyFill="1" applyBorder="1" applyAlignment="1" applyProtection="1">
      <alignment horizontal="right"/>
    </xf>
    <xf numFmtId="10" fontId="20" fillId="4" borderId="47" xfId="16" applyNumberFormat="1" applyFont="1" applyFill="1" applyBorder="1" applyAlignment="1" applyProtection="1">
      <alignment horizontal="right" vertical="center"/>
    </xf>
    <xf numFmtId="0" fontId="26" fillId="4" borderId="0" xfId="0" applyFont="1" applyFill="1" applyProtection="1">
      <protection locked="0"/>
    </xf>
    <xf numFmtId="4" fontId="16" fillId="4" borderId="1" xfId="7" applyNumberFormat="1" applyFont="1" applyFill="1" applyAlignment="1" applyProtection="1">
      <alignment horizontal="right" vertical="center"/>
    </xf>
    <xf numFmtId="3" fontId="16" fillId="4" borderId="47" xfId="7" applyNumberFormat="1" applyFont="1" applyFill="1" applyBorder="1" applyAlignment="1" applyProtection="1">
      <alignment horizontal="center" vertical="center"/>
    </xf>
    <xf numFmtId="10" fontId="16" fillId="4" borderId="47" xfId="7" applyNumberFormat="1" applyFont="1" applyFill="1" applyBorder="1" applyAlignment="1" applyProtection="1">
      <alignment horizontal="right" vertical="center"/>
    </xf>
    <xf numFmtId="10" fontId="18" fillId="4" borderId="47" xfId="7" applyNumberFormat="1" applyFont="1" applyFill="1" applyBorder="1" applyAlignment="1" applyProtection="1">
      <alignment horizontal="right" vertical="center"/>
    </xf>
    <xf numFmtId="10" fontId="20" fillId="4" borderId="47" xfId="7" applyNumberFormat="1" applyFont="1" applyFill="1" applyBorder="1" applyAlignment="1" applyProtection="1">
      <alignment horizontal="right" vertical="center"/>
    </xf>
    <xf numFmtId="4" fontId="18" fillId="4" borderId="1" xfId="7" applyNumberFormat="1" applyFont="1" applyFill="1" applyAlignment="1" applyProtection="1">
      <alignment vertical="center"/>
    </xf>
    <xf numFmtId="4" fontId="17" fillId="4" borderId="0" xfId="0" applyNumberFormat="1" applyFont="1" applyFill="1" applyAlignment="1" applyProtection="1">
      <alignment vertical="center"/>
      <protection locked="0"/>
    </xf>
    <xf numFmtId="10" fontId="23" fillId="4" borderId="47" xfId="177" applyNumberFormat="1" applyFont="1" applyFill="1" applyBorder="1" applyAlignment="1" applyProtection="1">
      <alignment horizontal="right"/>
      <protection locked="0"/>
    </xf>
    <xf numFmtId="10" fontId="25" fillId="4" borderId="47" xfId="7" applyNumberFormat="1" applyFont="1" applyFill="1" applyBorder="1" applyAlignment="1" applyProtection="1">
      <alignment horizontal="right" vertical="center"/>
    </xf>
    <xf numFmtId="0" fontId="18" fillId="4" borderId="1" xfId="5" applyNumberFormat="1" applyFont="1" applyFill="1" applyAlignment="1" applyProtection="1">
      <alignment horizontal="right"/>
    </xf>
    <xf numFmtId="4" fontId="19" fillId="4" borderId="47" xfId="0" applyNumberFormat="1" applyFont="1" applyFill="1" applyBorder="1" applyAlignment="1" applyProtection="1">
      <alignment horizontal="right" vertical="center" wrapText="1"/>
      <protection locked="0"/>
    </xf>
    <xf numFmtId="1" fontId="16" fillId="4" borderId="47" xfId="11" applyNumberFormat="1" applyFont="1" applyFill="1" applyBorder="1" applyAlignment="1" applyProtection="1">
      <alignment horizontal="right" vertical="center"/>
    </xf>
    <xf numFmtId="10" fontId="13" fillId="4" borderId="47" xfId="16" applyNumberFormat="1" applyFont="1" applyFill="1" applyBorder="1" applyAlignment="1" applyProtection="1">
      <alignment horizontal="right"/>
    </xf>
    <xf numFmtId="10" fontId="13" fillId="0" borderId="47" xfId="16" applyNumberFormat="1" applyFont="1" applyFill="1" applyBorder="1" applyAlignment="1" applyProtection="1">
      <alignment horizontal="right"/>
    </xf>
    <xf numFmtId="0" fontId="17" fillId="4" borderId="0" xfId="0" applyFont="1" applyFill="1" applyAlignment="1" applyProtection="1">
      <alignment horizontal="right"/>
      <protection locked="0"/>
    </xf>
    <xf numFmtId="10" fontId="24" fillId="0" borderId="47" xfId="16" applyNumberFormat="1" applyFont="1" applyFill="1" applyBorder="1" applyAlignment="1" applyProtection="1">
      <alignment horizontal="right"/>
    </xf>
    <xf numFmtId="10" fontId="27" fillId="4" borderId="47" xfId="177" applyNumberFormat="1" applyFont="1" applyFill="1" applyBorder="1" applyAlignment="1" applyProtection="1">
      <alignment horizontal="right"/>
      <protection locked="0"/>
    </xf>
    <xf numFmtId="10" fontId="27" fillId="4" borderId="47" xfId="16" applyNumberFormat="1" applyFont="1" applyFill="1" applyBorder="1" applyAlignment="1" applyProtection="1">
      <alignment horizontal="right"/>
    </xf>
    <xf numFmtId="10" fontId="24" fillId="4" borderId="47" xfId="16" applyNumberFormat="1" applyFont="1" applyFill="1" applyBorder="1" applyAlignment="1" applyProtection="1">
      <alignment horizontal="right"/>
    </xf>
    <xf numFmtId="10" fontId="28" fillId="4" borderId="47" xfId="177" applyNumberFormat="1" applyFont="1" applyFill="1" applyBorder="1" applyAlignment="1" applyProtection="1">
      <alignment horizontal="right" wrapText="1"/>
      <protection locked="0"/>
    </xf>
    <xf numFmtId="10" fontId="28" fillId="4" borderId="47" xfId="177" applyNumberFormat="1" applyFont="1" applyFill="1" applyBorder="1" applyAlignment="1" applyProtection="1">
      <alignment horizontal="right"/>
      <protection locked="0"/>
    </xf>
  </cellXfs>
  <cellStyles count="221">
    <cellStyle name="br" xfId="170"/>
    <cellStyle name="br 2" xfId="192"/>
    <cellStyle name="col" xfId="169"/>
    <cellStyle name="col 2" xfId="191"/>
    <cellStyle name="style0" xfId="171"/>
    <cellStyle name="td" xfId="172"/>
    <cellStyle name="tr" xfId="168"/>
    <cellStyle name="tr 2" xfId="190"/>
    <cellStyle name="xl100" xfId="81"/>
    <cellStyle name="xl101" xfId="68"/>
    <cellStyle name="xl102" xfId="82"/>
    <cellStyle name="xl103" xfId="74"/>
    <cellStyle name="xl104" xfId="84"/>
    <cellStyle name="xl105" xfId="62"/>
    <cellStyle name="xl106" xfId="63"/>
    <cellStyle name="xl107" xfId="87"/>
    <cellStyle name="xl108" xfId="89"/>
    <cellStyle name="xl109" xfId="93"/>
    <cellStyle name="xl110" xfId="96"/>
    <cellStyle name="xl111" xfId="98"/>
    <cellStyle name="xl112" xfId="85"/>
    <cellStyle name="xl113" xfId="88"/>
    <cellStyle name="xl114" xfId="94"/>
    <cellStyle name="xl115" xfId="99"/>
    <cellStyle name="xl116" xfId="86"/>
    <cellStyle name="xl117" xfId="100"/>
    <cellStyle name="xl118" xfId="90"/>
    <cellStyle name="xl119" xfId="95"/>
    <cellStyle name="xl120" xfId="97"/>
    <cellStyle name="xl121" xfId="101"/>
    <cellStyle name="xl122" xfId="91"/>
    <cellStyle name="xl123" xfId="92"/>
    <cellStyle name="xl124" xfId="102"/>
    <cellStyle name="xl124 2" xfId="182"/>
    <cellStyle name="xl125" xfId="125"/>
    <cellStyle name="xl125 2" xfId="184"/>
    <cellStyle name="xl126" xfId="129"/>
    <cellStyle name="xl127" xfId="133"/>
    <cellStyle name="xl127 2" xfId="185"/>
    <cellStyle name="xl128" xfId="139"/>
    <cellStyle name="xl128 2" xfId="186"/>
    <cellStyle name="xl129" xfId="140"/>
    <cellStyle name="xl129 2" xfId="187"/>
    <cellStyle name="xl130" xfId="141"/>
    <cellStyle name="xl130 2" xfId="188"/>
    <cellStyle name="xl131" xfId="143"/>
    <cellStyle name="xl131 2" xfId="189"/>
    <cellStyle name="xl132" xfId="164"/>
    <cellStyle name="xl133" xfId="166"/>
    <cellStyle name="xl134" xfId="103"/>
    <cellStyle name="xl135" xfId="106"/>
    <cellStyle name="xl136" xfId="109"/>
    <cellStyle name="xl137" xfId="111"/>
    <cellStyle name="xl138" xfId="116"/>
    <cellStyle name="xl139" xfId="118"/>
    <cellStyle name="xl140" xfId="120"/>
    <cellStyle name="xl141" xfId="121"/>
    <cellStyle name="xl142" xfId="126"/>
    <cellStyle name="xl143" xfId="130"/>
    <cellStyle name="xl144" xfId="134"/>
    <cellStyle name="xl145" xfId="142"/>
    <cellStyle name="xl146" xfId="145"/>
    <cellStyle name="xl147" xfId="149"/>
    <cellStyle name="xl148" xfId="153"/>
    <cellStyle name="xl149" xfId="157"/>
    <cellStyle name="xl150" xfId="107"/>
    <cellStyle name="xl151" xfId="110"/>
    <cellStyle name="xl152" xfId="112"/>
    <cellStyle name="xl153" xfId="117"/>
    <cellStyle name="xl154" xfId="119"/>
    <cellStyle name="xl155" xfId="122"/>
    <cellStyle name="xl156" xfId="127"/>
    <cellStyle name="xl157" xfId="131"/>
    <cellStyle name="xl158" xfId="135"/>
    <cellStyle name="xl159" xfId="137"/>
    <cellStyle name="xl160" xfId="144"/>
    <cellStyle name="xl161" xfId="146"/>
    <cellStyle name="xl162" xfId="147"/>
    <cellStyle name="xl163" xfId="148"/>
    <cellStyle name="xl164" xfId="150"/>
    <cellStyle name="xl165" xfId="151"/>
    <cellStyle name="xl166" xfId="152"/>
    <cellStyle name="xl167" xfId="154"/>
    <cellStyle name="xl168" xfId="155"/>
    <cellStyle name="xl169" xfId="156"/>
    <cellStyle name="xl170" xfId="158"/>
    <cellStyle name="xl171" xfId="105"/>
    <cellStyle name="xl172" xfId="113"/>
    <cellStyle name="xl173" xfId="123"/>
    <cellStyle name="xl174" xfId="128"/>
    <cellStyle name="xl175" xfId="132"/>
    <cellStyle name="xl176" xfId="136"/>
    <cellStyle name="xl177" xfId="159"/>
    <cellStyle name="xl178" xfId="162"/>
    <cellStyle name="xl179" xfId="167"/>
    <cellStyle name="xl180" xfId="160"/>
    <cellStyle name="xl181" xfId="163"/>
    <cellStyle name="xl182" xfId="161"/>
    <cellStyle name="xl183" xfId="114"/>
    <cellStyle name="xl184" xfId="104"/>
    <cellStyle name="xl185" xfId="115"/>
    <cellStyle name="xl186" xfId="124"/>
    <cellStyle name="xl187" xfId="138"/>
    <cellStyle name="xl188" xfId="165"/>
    <cellStyle name="xl189" xfId="108"/>
    <cellStyle name="xl189 2" xfId="183"/>
    <cellStyle name="xl21" xfId="173"/>
    <cellStyle name="xl21 2" xfId="193"/>
    <cellStyle name="xl22" xfId="1"/>
    <cellStyle name="xl23" xfId="8"/>
    <cellStyle name="xl24" xfId="12"/>
    <cellStyle name="xl25" xfId="19"/>
    <cellStyle name="xl26" xfId="34"/>
    <cellStyle name="xl26 2" xfId="203"/>
    <cellStyle name="xl26 3" xfId="180"/>
    <cellStyle name="xl27" xfId="5"/>
    <cellStyle name="xl28" xfId="36"/>
    <cellStyle name="xl29" xfId="38"/>
    <cellStyle name="xl30" xfId="44"/>
    <cellStyle name="xl31" xfId="49"/>
    <cellStyle name="xl32" xfId="7"/>
    <cellStyle name="xl33" xfId="13"/>
    <cellStyle name="xl34" xfId="30"/>
    <cellStyle name="xl35" xfId="39"/>
    <cellStyle name="xl36" xfId="45"/>
    <cellStyle name="xl37" xfId="50"/>
    <cellStyle name="xl38" xfId="174"/>
    <cellStyle name="xl38 2" xfId="197"/>
    <cellStyle name="xl38 3" xfId="194"/>
    <cellStyle name="xl39" xfId="53"/>
    <cellStyle name="xl39 2" xfId="207"/>
    <cellStyle name="xl40" xfId="31"/>
    <cellStyle name="xl40 2" xfId="202"/>
    <cellStyle name="xl41" xfId="23"/>
    <cellStyle name="xl41 2" xfId="200"/>
    <cellStyle name="xl42" xfId="40"/>
    <cellStyle name="xl42 2" xfId="199"/>
    <cellStyle name="xl43" xfId="46"/>
    <cellStyle name="xl43 2" xfId="175"/>
    <cellStyle name="xl44" xfId="51"/>
    <cellStyle name="xl44 2" xfId="178"/>
    <cellStyle name="xl45" xfId="37"/>
    <cellStyle name="xl45 2" xfId="176"/>
    <cellStyle name="xl46" xfId="41"/>
    <cellStyle name="xl46 2" xfId="196"/>
    <cellStyle name="xl47" xfId="54"/>
    <cellStyle name="xl47 2" xfId="219"/>
    <cellStyle name="xl48" xfId="56"/>
    <cellStyle name="xl48 2" xfId="214"/>
    <cellStyle name="xl49" xfId="2"/>
    <cellStyle name="xl49 2" xfId="211"/>
    <cellStyle name="xl50" xfId="20"/>
    <cellStyle name="xl50 2" xfId="209"/>
    <cellStyle name="xl51" xfId="26"/>
    <cellStyle name="xl51 2" xfId="218"/>
    <cellStyle name="xl52" xfId="28"/>
    <cellStyle name="xl52 2" xfId="216"/>
    <cellStyle name="xl53" xfId="9"/>
    <cellStyle name="xl53 2" xfId="205"/>
    <cellStyle name="xl54" xfId="14"/>
    <cellStyle name="xl55" xfId="21"/>
    <cellStyle name="xl56" xfId="3"/>
    <cellStyle name="xl56 2" xfId="217"/>
    <cellStyle name="xl57" xfId="35"/>
    <cellStyle name="xl57 2" xfId="215"/>
    <cellStyle name="xl57 3" xfId="181"/>
    <cellStyle name="xl58" xfId="10"/>
    <cellStyle name="xl58 2" xfId="213"/>
    <cellStyle name="xl59" xfId="15"/>
    <cellStyle name="xl59 2" xfId="212"/>
    <cellStyle name="xl60" xfId="22"/>
    <cellStyle name="xl60 2" xfId="210"/>
    <cellStyle name="xl61" xfId="25"/>
    <cellStyle name="xl61 2" xfId="208"/>
    <cellStyle name="xl62" xfId="27"/>
    <cellStyle name="xl62 2" xfId="206"/>
    <cellStyle name="xl63" xfId="29"/>
    <cellStyle name="xl63 2" xfId="204"/>
    <cellStyle name="xl64" xfId="32"/>
    <cellStyle name="xl64 2" xfId="220"/>
    <cellStyle name="xl65" xfId="33"/>
    <cellStyle name="xl65 2" xfId="201"/>
    <cellStyle name="xl66" xfId="4"/>
    <cellStyle name="xl66 2" xfId="198"/>
    <cellStyle name="xl67" xfId="11"/>
    <cellStyle name="xl68" xfId="16"/>
    <cellStyle name="xl69" xfId="42"/>
    <cellStyle name="xl70" xfId="47"/>
    <cellStyle name="xl71" xfId="43"/>
    <cellStyle name="xl72" xfId="48"/>
    <cellStyle name="xl73" xfId="52"/>
    <cellStyle name="xl74" xfId="55"/>
    <cellStyle name="xl75" xfId="6"/>
    <cellStyle name="xl76" xfId="17"/>
    <cellStyle name="xl77" xfId="24"/>
    <cellStyle name="xl78" xfId="18"/>
    <cellStyle name="xl79" xfId="57"/>
    <cellStyle name="xl80" xfId="60"/>
    <cellStyle name="xl81" xfId="64"/>
    <cellStyle name="xl82" xfId="75"/>
    <cellStyle name="xl83" xfId="77"/>
    <cellStyle name="xl84" xfId="71"/>
    <cellStyle name="xl85" xfId="58"/>
    <cellStyle name="xl86" xfId="69"/>
    <cellStyle name="xl87" xfId="76"/>
    <cellStyle name="xl88" xfId="78"/>
    <cellStyle name="xl89" xfId="72"/>
    <cellStyle name="xl90" xfId="83"/>
    <cellStyle name="xl91" xfId="59"/>
    <cellStyle name="xl92" xfId="65"/>
    <cellStyle name="xl93" xfId="79"/>
    <cellStyle name="xl94" xfId="73"/>
    <cellStyle name="xl95" xfId="61"/>
    <cellStyle name="xl96" xfId="66"/>
    <cellStyle name="xl97" xfId="80"/>
    <cellStyle name="xl98" xfId="67"/>
    <cellStyle name="xl99" xfId="70"/>
    <cellStyle name="Обычный" xfId="0" builtinId="0"/>
    <cellStyle name="Обычный 2" xfId="177"/>
    <cellStyle name="Обычный 3" xfId="179"/>
    <cellStyle name="Обычный 4" xfId="19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5"/>
  <sheetViews>
    <sheetView tabSelected="1" zoomScale="110" zoomScaleNormal="110" workbookViewId="0">
      <selection activeCell="F277" sqref="F277:G277"/>
    </sheetView>
  </sheetViews>
  <sheetFormatPr defaultRowHeight="12.75" x14ac:dyDescent="0.2"/>
  <cols>
    <col min="1" max="1" width="26.28515625" style="1" customWidth="1"/>
    <col min="2" max="2" width="95" style="22" customWidth="1"/>
    <col min="3" max="4" width="17.42578125" style="1" customWidth="1"/>
    <col min="5" max="5" width="16.7109375" style="1" customWidth="1"/>
    <col min="6" max="6" width="14.28515625" style="90" customWidth="1"/>
    <col min="7" max="7" width="20" style="82" customWidth="1"/>
    <col min="8" max="8" width="12.28515625" style="1" bestFit="1" customWidth="1"/>
    <col min="9" max="16384" width="9.140625" style="1"/>
  </cols>
  <sheetData>
    <row r="1" spans="1:10" ht="35.25" customHeight="1" x14ac:dyDescent="0.2">
      <c r="A1" s="64" t="s">
        <v>537</v>
      </c>
      <c r="B1" s="64"/>
      <c r="C1" s="64"/>
      <c r="D1" s="64"/>
      <c r="E1" s="64"/>
      <c r="F1" s="64"/>
      <c r="G1" s="64"/>
    </row>
    <row r="3" spans="1:10" x14ac:dyDescent="0.2">
      <c r="A3" s="2"/>
      <c r="B3" s="3"/>
      <c r="C3" s="4"/>
      <c r="D3" s="5"/>
      <c r="E3" s="6"/>
      <c r="F3" s="85"/>
      <c r="G3" s="76" t="s">
        <v>274</v>
      </c>
    </row>
    <row r="4" spans="1:10" ht="63.75" x14ac:dyDescent="0.2">
      <c r="A4" s="7" t="s">
        <v>272</v>
      </c>
      <c r="B4" s="8" t="s">
        <v>273</v>
      </c>
      <c r="C4" s="9" t="s">
        <v>538</v>
      </c>
      <c r="D4" s="9" t="s">
        <v>427</v>
      </c>
      <c r="E4" s="9" t="s">
        <v>539</v>
      </c>
      <c r="F4" s="86" t="s">
        <v>425</v>
      </c>
      <c r="G4" s="10" t="s">
        <v>426</v>
      </c>
    </row>
    <row r="5" spans="1:10" ht="15.75" customHeight="1" x14ac:dyDescent="0.2">
      <c r="A5" s="11" t="s">
        <v>0</v>
      </c>
      <c r="B5" s="11">
        <v>2</v>
      </c>
      <c r="C5" s="12" t="s">
        <v>2</v>
      </c>
      <c r="D5" s="12" t="s">
        <v>1</v>
      </c>
      <c r="E5" s="12" t="s">
        <v>2</v>
      </c>
      <c r="F5" s="87">
        <v>6</v>
      </c>
      <c r="G5" s="77">
        <v>7</v>
      </c>
    </row>
    <row r="6" spans="1:10" s="70" customFormat="1" ht="22.5" customHeight="1" x14ac:dyDescent="0.25">
      <c r="A6" s="67" t="s">
        <v>4</v>
      </c>
      <c r="B6" s="72" t="s">
        <v>3</v>
      </c>
      <c r="C6" s="69">
        <f>C7+C18+C28+C36+C44+C51+C64+C89+C97+C106+C121+C124+C183</f>
        <v>2266168623.02</v>
      </c>
      <c r="D6" s="68">
        <f>D7+D18+D28+D36+D44+D51+D64+D89+D97+D106+D121+D124+D183</f>
        <v>3872648152.3299999</v>
      </c>
      <c r="E6" s="68">
        <f>E7+E18+E28+E36+E44+E51+E64+E89+E97+E106+E121+E124+E183</f>
        <v>2645104463.3400006</v>
      </c>
      <c r="F6" s="63">
        <f>E6/D6</f>
        <v>0.68302214900379188</v>
      </c>
      <c r="G6" s="62">
        <f>E6/C6</f>
        <v>1.1672143178008587</v>
      </c>
      <c r="I6" s="71"/>
      <c r="J6" s="71"/>
    </row>
    <row r="7" spans="1:10" s="32" customFormat="1" ht="15" x14ac:dyDescent="0.25">
      <c r="A7" s="34" t="s">
        <v>6</v>
      </c>
      <c r="B7" s="35" t="s">
        <v>5</v>
      </c>
      <c r="C7" s="36">
        <f>C8</f>
        <v>1473337593.0100002</v>
      </c>
      <c r="D7" s="36">
        <f>D8</f>
        <v>2265463500</v>
      </c>
      <c r="E7" s="36">
        <f>E8</f>
        <v>1818779905.3400002</v>
      </c>
      <c r="F7" s="93">
        <f t="shared" ref="F7:F70" si="0">E7/D7</f>
        <v>0.80282904815725353</v>
      </c>
      <c r="G7" s="92" t="s">
        <v>529</v>
      </c>
      <c r="I7" s="33"/>
      <c r="J7" s="33"/>
    </row>
    <row r="8" spans="1:10" s="32" customFormat="1" ht="15" x14ac:dyDescent="0.25">
      <c r="A8" s="37" t="s">
        <v>8</v>
      </c>
      <c r="B8" s="38" t="s">
        <v>7</v>
      </c>
      <c r="C8" s="39">
        <f>C9+C10+C11+C13+C14+C15+C16+C17</f>
        <v>1473337593.0100002</v>
      </c>
      <c r="D8" s="39">
        <f>SUM(D9:D17)</f>
        <v>2265463500</v>
      </c>
      <c r="E8" s="39">
        <f>SUM(E9:E17)</f>
        <v>1818779905.3400002</v>
      </c>
      <c r="F8" s="88">
        <f t="shared" si="0"/>
        <v>0.80282904815725353</v>
      </c>
      <c r="G8" s="83" t="s">
        <v>529</v>
      </c>
      <c r="I8" s="33"/>
      <c r="J8" s="33"/>
    </row>
    <row r="9" spans="1:10" s="32" customFormat="1" ht="45" x14ac:dyDescent="0.25">
      <c r="A9" s="37" t="s">
        <v>9</v>
      </c>
      <c r="B9" s="38" t="s">
        <v>462</v>
      </c>
      <c r="C9" s="39">
        <v>1333535865.1800001</v>
      </c>
      <c r="D9" s="40">
        <v>2030085500</v>
      </c>
      <c r="E9" s="40">
        <v>1598057084.3599999</v>
      </c>
      <c r="F9" s="88">
        <f t="shared" si="0"/>
        <v>0.78718708367701751</v>
      </c>
      <c r="G9" s="83">
        <f t="shared" ref="G7:G70" si="1">E9/C9</f>
        <v>1.1983607836031429</v>
      </c>
      <c r="H9" s="33"/>
      <c r="I9" s="33"/>
      <c r="J9" s="33"/>
    </row>
    <row r="10" spans="1:10" s="32" customFormat="1" ht="75" x14ac:dyDescent="0.25">
      <c r="A10" s="37" t="s">
        <v>11</v>
      </c>
      <c r="B10" s="38" t="s">
        <v>10</v>
      </c>
      <c r="C10" s="39">
        <v>13560492.380000001</v>
      </c>
      <c r="D10" s="40">
        <v>16700000</v>
      </c>
      <c r="E10" s="40">
        <v>9003241.6899999995</v>
      </c>
      <c r="F10" s="88">
        <f t="shared" si="0"/>
        <v>0.53911626886227537</v>
      </c>
      <c r="G10" s="83">
        <f t="shared" si="1"/>
        <v>0.66393176867815173</v>
      </c>
      <c r="I10" s="33"/>
      <c r="J10" s="33"/>
    </row>
    <row r="11" spans="1:10" s="32" customFormat="1" ht="30" x14ac:dyDescent="0.25">
      <c r="A11" s="37" t="s">
        <v>13</v>
      </c>
      <c r="B11" s="41" t="s">
        <v>12</v>
      </c>
      <c r="C11" s="39">
        <v>22468655.390000001</v>
      </c>
      <c r="D11" s="40">
        <v>26095000</v>
      </c>
      <c r="E11" s="40">
        <v>17843694.920000002</v>
      </c>
      <c r="F11" s="88">
        <f t="shared" si="0"/>
        <v>0.68379746771412153</v>
      </c>
      <c r="G11" s="83">
        <f t="shared" si="1"/>
        <v>0.79415944613853462</v>
      </c>
      <c r="I11" s="33"/>
      <c r="J11" s="33"/>
    </row>
    <row r="12" spans="1:10" s="32" customFormat="1" ht="63.75" customHeight="1" x14ac:dyDescent="0.25">
      <c r="A12" s="58" t="s">
        <v>546</v>
      </c>
      <c r="B12" s="59" t="s">
        <v>553</v>
      </c>
      <c r="C12" s="60">
        <v>0</v>
      </c>
      <c r="D12" s="61">
        <v>0</v>
      </c>
      <c r="E12" s="61">
        <v>110500</v>
      </c>
      <c r="F12" s="73" t="s">
        <v>528</v>
      </c>
      <c r="G12" s="83" t="s">
        <v>528</v>
      </c>
      <c r="I12" s="33"/>
      <c r="J12" s="33"/>
    </row>
    <row r="13" spans="1:10" s="32" customFormat="1" ht="60" x14ac:dyDescent="0.25">
      <c r="A13" s="37" t="s">
        <v>14</v>
      </c>
      <c r="B13" s="38" t="s">
        <v>463</v>
      </c>
      <c r="C13" s="39">
        <v>6083976.9400000004</v>
      </c>
      <c r="D13" s="40">
        <v>10970000</v>
      </c>
      <c r="E13" s="40">
        <v>10439710.93</v>
      </c>
      <c r="F13" s="88">
        <f t="shared" si="0"/>
        <v>0.95166006654512303</v>
      </c>
      <c r="G13" s="83">
        <f t="shared" si="1"/>
        <v>1.71593532206912</v>
      </c>
      <c r="I13" s="33"/>
      <c r="J13" s="33"/>
    </row>
    <row r="14" spans="1:10" s="32" customFormat="1" ht="60" x14ac:dyDescent="0.25">
      <c r="A14" s="37" t="s">
        <v>464</v>
      </c>
      <c r="B14" s="38" t="s">
        <v>465</v>
      </c>
      <c r="C14" s="39">
        <v>97688603.120000005</v>
      </c>
      <c r="D14" s="40">
        <v>109885000</v>
      </c>
      <c r="E14" s="40">
        <v>107905633.78</v>
      </c>
      <c r="F14" s="88">
        <f t="shared" si="0"/>
        <v>0.98198692979023527</v>
      </c>
      <c r="G14" s="83">
        <f t="shared" si="1"/>
        <v>1.1045877444623655</v>
      </c>
      <c r="I14" s="33"/>
      <c r="J14" s="33"/>
    </row>
    <row r="15" spans="1:10" s="32" customFormat="1" ht="78.75" customHeight="1" x14ac:dyDescent="0.25">
      <c r="A15" s="42" t="s">
        <v>466</v>
      </c>
      <c r="B15" s="41" t="s">
        <v>467</v>
      </c>
      <c r="C15" s="39">
        <v>0</v>
      </c>
      <c r="D15" s="40">
        <v>0</v>
      </c>
      <c r="E15" s="40">
        <v>49314.9</v>
      </c>
      <c r="F15" s="88" t="s">
        <v>528</v>
      </c>
      <c r="G15" s="83" t="s">
        <v>528</v>
      </c>
      <c r="I15" s="33"/>
      <c r="J15" s="33"/>
    </row>
    <row r="16" spans="1:10" s="32" customFormat="1" ht="45" customHeight="1" x14ac:dyDescent="0.25">
      <c r="A16" s="42" t="s">
        <v>468</v>
      </c>
      <c r="B16" s="41" t="s">
        <v>469</v>
      </c>
      <c r="C16" s="39">
        <v>0</v>
      </c>
      <c r="D16" s="40">
        <v>39008000</v>
      </c>
      <c r="E16" s="40">
        <v>40084565.729999997</v>
      </c>
      <c r="F16" s="88">
        <f t="shared" si="0"/>
        <v>1.0275985882383101</v>
      </c>
      <c r="G16" s="83" t="s">
        <v>528</v>
      </c>
      <c r="I16" s="33"/>
      <c r="J16" s="33"/>
    </row>
    <row r="17" spans="1:10" s="32" customFormat="1" ht="38.25" customHeight="1" x14ac:dyDescent="0.25">
      <c r="A17" s="42" t="s">
        <v>547</v>
      </c>
      <c r="B17" s="41" t="s">
        <v>470</v>
      </c>
      <c r="C17" s="39">
        <v>0</v>
      </c>
      <c r="D17" s="40">
        <v>32720000</v>
      </c>
      <c r="E17" s="40">
        <v>35286159.030000001</v>
      </c>
      <c r="F17" s="88">
        <f t="shared" si="0"/>
        <v>1.0784278432151591</v>
      </c>
      <c r="G17" s="83" t="s">
        <v>528</v>
      </c>
      <c r="I17" s="33"/>
      <c r="J17" s="33"/>
    </row>
    <row r="18" spans="1:10" s="32" customFormat="1" ht="30" x14ac:dyDescent="0.25">
      <c r="A18" s="43" t="s">
        <v>16</v>
      </c>
      <c r="B18" s="44" t="s">
        <v>15</v>
      </c>
      <c r="C18" s="45">
        <f>C19</f>
        <v>27911444.010000002</v>
      </c>
      <c r="D18" s="46">
        <f>D19</f>
        <v>35411000</v>
      </c>
      <c r="E18" s="46">
        <f>E19</f>
        <v>28421578.790000003</v>
      </c>
      <c r="F18" s="91">
        <f t="shared" si="0"/>
        <v>0.80262005563243066</v>
      </c>
      <c r="G18" s="92">
        <f t="shared" si="1"/>
        <v>1.0182769039042634</v>
      </c>
      <c r="I18" s="33"/>
      <c r="J18" s="33"/>
    </row>
    <row r="19" spans="1:10" s="32" customFormat="1" ht="15" x14ac:dyDescent="0.25">
      <c r="A19" s="47" t="s">
        <v>18</v>
      </c>
      <c r="B19" s="48" t="s">
        <v>17</v>
      </c>
      <c r="C19" s="49">
        <f>C20+C22+C24+C26</f>
        <v>27911444.010000002</v>
      </c>
      <c r="D19" s="50">
        <f>D20+D22+D24+D26</f>
        <v>35411000</v>
      </c>
      <c r="E19" s="50">
        <f>E20+E22+E24+E26</f>
        <v>28421578.790000003</v>
      </c>
      <c r="F19" s="89">
        <f t="shared" si="0"/>
        <v>0.80262005563243066</v>
      </c>
      <c r="G19" s="83">
        <f t="shared" si="1"/>
        <v>1.0182769039042634</v>
      </c>
      <c r="I19" s="33"/>
      <c r="J19" s="33"/>
    </row>
    <row r="20" spans="1:10" s="32" customFormat="1" ht="45" x14ac:dyDescent="0.25">
      <c r="A20" s="47" t="s">
        <v>20</v>
      </c>
      <c r="B20" s="48" t="s">
        <v>19</v>
      </c>
      <c r="C20" s="49">
        <v>13647326.1</v>
      </c>
      <c r="D20" s="50">
        <v>17646000</v>
      </c>
      <c r="E20" s="50">
        <v>14558578.550000001</v>
      </c>
      <c r="F20" s="89">
        <f t="shared" si="0"/>
        <v>0.82503561997053165</v>
      </c>
      <c r="G20" s="83">
        <f t="shared" si="1"/>
        <v>1.0667715011221137</v>
      </c>
      <c r="I20" s="33"/>
      <c r="J20" s="33"/>
    </row>
    <row r="21" spans="1:10" s="32" customFormat="1" ht="75" x14ac:dyDescent="0.25">
      <c r="A21" s="47" t="s">
        <v>22</v>
      </c>
      <c r="B21" s="48" t="s">
        <v>21</v>
      </c>
      <c r="C21" s="49">
        <v>13647326.1</v>
      </c>
      <c r="D21" s="50">
        <v>17646000</v>
      </c>
      <c r="E21" s="50">
        <v>14558578.550000001</v>
      </c>
      <c r="F21" s="89">
        <f t="shared" si="0"/>
        <v>0.82503561997053165</v>
      </c>
      <c r="G21" s="83">
        <f t="shared" si="1"/>
        <v>1.0667715011221137</v>
      </c>
      <c r="I21" s="33"/>
      <c r="J21" s="33"/>
    </row>
    <row r="22" spans="1:10" s="32" customFormat="1" ht="60" x14ac:dyDescent="0.25">
      <c r="A22" s="51" t="s">
        <v>24</v>
      </c>
      <c r="B22" s="52" t="s">
        <v>23</v>
      </c>
      <c r="C22" s="49">
        <v>77204.72</v>
      </c>
      <c r="D22" s="50">
        <v>111000</v>
      </c>
      <c r="E22" s="50">
        <v>78444.149999999994</v>
      </c>
      <c r="F22" s="89">
        <f t="shared" si="0"/>
        <v>0.70670405405405401</v>
      </c>
      <c r="G22" s="83">
        <f t="shared" si="1"/>
        <v>1.0160538112177597</v>
      </c>
      <c r="I22" s="33"/>
      <c r="J22" s="33"/>
    </row>
    <row r="23" spans="1:10" s="32" customFormat="1" ht="75" x14ac:dyDescent="0.25">
      <c r="A23" s="51" t="s">
        <v>26</v>
      </c>
      <c r="B23" s="52" t="s">
        <v>25</v>
      </c>
      <c r="C23" s="49">
        <v>77204.72</v>
      </c>
      <c r="D23" s="50">
        <v>111000</v>
      </c>
      <c r="E23" s="50">
        <v>78444.149999999994</v>
      </c>
      <c r="F23" s="89">
        <f t="shared" si="0"/>
        <v>0.70670405405405401</v>
      </c>
      <c r="G23" s="83">
        <f t="shared" si="1"/>
        <v>1.0160538112177597</v>
      </c>
      <c r="I23" s="33"/>
      <c r="J23" s="33"/>
    </row>
    <row r="24" spans="1:10" s="32" customFormat="1" ht="45" x14ac:dyDescent="0.25">
      <c r="A24" s="47" t="s">
        <v>28</v>
      </c>
      <c r="B24" s="48" t="s">
        <v>27</v>
      </c>
      <c r="C24" s="49">
        <v>15710371.25</v>
      </c>
      <c r="D24" s="50">
        <v>19762000</v>
      </c>
      <c r="E24" s="50">
        <v>15492676</v>
      </c>
      <c r="F24" s="89">
        <f t="shared" si="0"/>
        <v>0.78396295921465442</v>
      </c>
      <c r="G24" s="83">
        <f t="shared" si="1"/>
        <v>0.98614321415224349</v>
      </c>
      <c r="I24" s="33"/>
      <c r="J24" s="33"/>
    </row>
    <row r="25" spans="1:10" s="32" customFormat="1" ht="75" x14ac:dyDescent="0.25">
      <c r="A25" s="47" t="s">
        <v>30</v>
      </c>
      <c r="B25" s="48" t="s">
        <v>29</v>
      </c>
      <c r="C25" s="49">
        <v>15710371.25</v>
      </c>
      <c r="D25" s="50">
        <v>19762000</v>
      </c>
      <c r="E25" s="50">
        <v>15492676</v>
      </c>
      <c r="F25" s="89">
        <f t="shared" si="0"/>
        <v>0.78396295921465442</v>
      </c>
      <c r="G25" s="83">
        <f t="shared" si="1"/>
        <v>0.98614321415224349</v>
      </c>
      <c r="I25" s="33"/>
      <c r="J25" s="33"/>
    </row>
    <row r="26" spans="1:10" s="32" customFormat="1" ht="45" x14ac:dyDescent="0.25">
      <c r="A26" s="47" t="s">
        <v>32</v>
      </c>
      <c r="B26" s="48" t="s">
        <v>31</v>
      </c>
      <c r="C26" s="49">
        <v>-1523458.06</v>
      </c>
      <c r="D26" s="50">
        <v>-2108000</v>
      </c>
      <c r="E26" s="50">
        <v>-1708119.91</v>
      </c>
      <c r="F26" s="89">
        <f t="shared" si="0"/>
        <v>0.81030356261859582</v>
      </c>
      <c r="G26" s="83">
        <f t="shared" si="1"/>
        <v>1.1212122964514033</v>
      </c>
      <c r="I26" s="33"/>
      <c r="J26" s="33"/>
    </row>
    <row r="27" spans="1:10" s="32" customFormat="1" ht="84" customHeight="1" x14ac:dyDescent="0.25">
      <c r="A27" s="47" t="s">
        <v>34</v>
      </c>
      <c r="B27" s="48" t="s">
        <v>33</v>
      </c>
      <c r="C27" s="49">
        <v>-1523458.06</v>
      </c>
      <c r="D27" s="50">
        <v>-2108000</v>
      </c>
      <c r="E27" s="50">
        <v>-1708119.91</v>
      </c>
      <c r="F27" s="89">
        <f t="shared" si="0"/>
        <v>0.81030356261859582</v>
      </c>
      <c r="G27" s="83">
        <f t="shared" si="1"/>
        <v>1.1212122964514033</v>
      </c>
      <c r="I27" s="33"/>
      <c r="J27" s="33"/>
    </row>
    <row r="28" spans="1:10" s="32" customFormat="1" ht="15" x14ac:dyDescent="0.25">
      <c r="A28" s="43" t="s">
        <v>36</v>
      </c>
      <c r="B28" s="44" t="s">
        <v>35</v>
      </c>
      <c r="C28" s="45">
        <f>C29+C32+C34</f>
        <v>95482675.340000004</v>
      </c>
      <c r="D28" s="46">
        <f>D29+D32+D34</f>
        <v>158597000</v>
      </c>
      <c r="E28" s="46">
        <f>E29+E32+E34</f>
        <v>86933075.120000005</v>
      </c>
      <c r="F28" s="89">
        <f t="shared" si="0"/>
        <v>0.54813820639734678</v>
      </c>
      <c r="G28" s="83">
        <f t="shared" si="1"/>
        <v>0.91045914675561712</v>
      </c>
      <c r="I28" s="33"/>
      <c r="J28" s="33"/>
    </row>
    <row r="29" spans="1:10" s="32" customFormat="1" ht="15" x14ac:dyDescent="0.25">
      <c r="A29" s="47" t="s">
        <v>38</v>
      </c>
      <c r="B29" s="48" t="s">
        <v>37</v>
      </c>
      <c r="C29" s="49">
        <f>C30+C31</f>
        <v>-961250.08</v>
      </c>
      <c r="D29" s="50">
        <f>D30+D31</f>
        <v>-1806000</v>
      </c>
      <c r="E29" s="50">
        <f>E30+E31</f>
        <v>-1958566.1300000001</v>
      </c>
      <c r="F29" s="89">
        <f t="shared" si="0"/>
        <v>1.084477369878184</v>
      </c>
      <c r="G29" s="83">
        <f t="shared" si="1"/>
        <v>2.0375198616368388</v>
      </c>
      <c r="I29" s="33"/>
      <c r="J29" s="33"/>
    </row>
    <row r="30" spans="1:10" s="32" customFormat="1" ht="15" x14ac:dyDescent="0.25">
      <c r="A30" s="47" t="s">
        <v>39</v>
      </c>
      <c r="B30" s="48" t="s">
        <v>37</v>
      </c>
      <c r="C30" s="49">
        <v>-948044.85</v>
      </c>
      <c r="D30" s="50">
        <v>-1806000</v>
      </c>
      <c r="E30" s="50">
        <v>-1958416.6</v>
      </c>
      <c r="F30" s="89">
        <f t="shared" si="0"/>
        <v>1.0843945736434109</v>
      </c>
      <c r="G30" s="83">
        <f t="shared" si="1"/>
        <v>2.0657425648164223</v>
      </c>
      <c r="I30" s="33"/>
      <c r="J30" s="33"/>
    </row>
    <row r="31" spans="1:10" s="32" customFormat="1" ht="30" x14ac:dyDescent="0.25">
      <c r="A31" s="47" t="s">
        <v>41</v>
      </c>
      <c r="B31" s="48" t="s">
        <v>40</v>
      </c>
      <c r="C31" s="49">
        <v>-13205.23</v>
      </c>
      <c r="D31" s="50">
        <v>0</v>
      </c>
      <c r="E31" s="50">
        <v>-149.53</v>
      </c>
      <c r="F31" s="89" t="s">
        <v>528</v>
      </c>
      <c r="G31" s="83">
        <f t="shared" si="1"/>
        <v>1.1323543777730491E-2</v>
      </c>
      <c r="I31" s="33"/>
      <c r="J31" s="33"/>
    </row>
    <row r="32" spans="1:10" s="32" customFormat="1" ht="15" x14ac:dyDescent="0.25">
      <c r="A32" s="47" t="s">
        <v>43</v>
      </c>
      <c r="B32" s="48" t="s">
        <v>42</v>
      </c>
      <c r="C32" s="49">
        <v>226693.67</v>
      </c>
      <c r="D32" s="50">
        <v>83000</v>
      </c>
      <c r="E32" s="50">
        <v>595204.18999999994</v>
      </c>
      <c r="F32" s="89">
        <f t="shared" si="0"/>
        <v>7.1711348192771078</v>
      </c>
      <c r="G32" s="83">
        <f t="shared" si="1"/>
        <v>2.625588045753549</v>
      </c>
      <c r="I32" s="33"/>
      <c r="J32" s="33"/>
    </row>
    <row r="33" spans="1:10" s="32" customFormat="1" ht="15" x14ac:dyDescent="0.25">
      <c r="A33" s="47" t="s">
        <v>44</v>
      </c>
      <c r="B33" s="48" t="s">
        <v>42</v>
      </c>
      <c r="C33" s="49">
        <v>226693.67</v>
      </c>
      <c r="D33" s="50">
        <v>83000</v>
      </c>
      <c r="E33" s="50">
        <v>595204.18999999994</v>
      </c>
      <c r="F33" s="89">
        <f t="shared" si="0"/>
        <v>7.1711348192771078</v>
      </c>
      <c r="G33" s="83">
        <f t="shared" si="1"/>
        <v>2.625588045753549</v>
      </c>
      <c r="I33" s="33"/>
      <c r="J33" s="33"/>
    </row>
    <row r="34" spans="1:10" s="32" customFormat="1" ht="15" x14ac:dyDescent="0.25">
      <c r="A34" s="47" t="s">
        <v>46</v>
      </c>
      <c r="B34" s="48" t="s">
        <v>45</v>
      </c>
      <c r="C34" s="49">
        <v>96217231.75</v>
      </c>
      <c r="D34" s="50">
        <v>160320000</v>
      </c>
      <c r="E34" s="50">
        <v>88296437.060000002</v>
      </c>
      <c r="F34" s="89">
        <f t="shared" si="0"/>
        <v>0.55075122916666663</v>
      </c>
      <c r="G34" s="83">
        <f t="shared" si="1"/>
        <v>0.91767800272428857</v>
      </c>
      <c r="I34" s="33"/>
      <c r="J34" s="33"/>
    </row>
    <row r="35" spans="1:10" s="32" customFormat="1" ht="30" x14ac:dyDescent="0.25">
      <c r="A35" s="47" t="s">
        <v>48</v>
      </c>
      <c r="B35" s="48" t="s">
        <v>47</v>
      </c>
      <c r="C35" s="49">
        <v>96217231.75</v>
      </c>
      <c r="D35" s="50">
        <v>160320000</v>
      </c>
      <c r="E35" s="50">
        <v>88296437.060000002</v>
      </c>
      <c r="F35" s="89">
        <f t="shared" si="0"/>
        <v>0.55075122916666663</v>
      </c>
      <c r="G35" s="83">
        <f t="shared" si="1"/>
        <v>0.91767800272428857</v>
      </c>
      <c r="I35" s="33"/>
      <c r="J35" s="33"/>
    </row>
    <row r="36" spans="1:10" s="32" customFormat="1" ht="15" x14ac:dyDescent="0.25">
      <c r="A36" s="43" t="s">
        <v>50</v>
      </c>
      <c r="B36" s="44" t="s">
        <v>49</v>
      </c>
      <c r="C36" s="45">
        <f>C37+C39</f>
        <v>276194254.02000004</v>
      </c>
      <c r="D36" s="45">
        <f t="shared" ref="D36:E36" si="2">D37+D39</f>
        <v>774538000</v>
      </c>
      <c r="E36" s="45">
        <f t="shared" si="2"/>
        <v>208082808.54000002</v>
      </c>
      <c r="F36" s="91">
        <f t="shared" si="0"/>
        <v>0.26865409901128157</v>
      </c>
      <c r="G36" s="92">
        <f t="shared" si="1"/>
        <v>0.75339296712860704</v>
      </c>
      <c r="I36" s="33"/>
      <c r="J36" s="33"/>
    </row>
    <row r="37" spans="1:10" s="32" customFormat="1" ht="15" x14ac:dyDescent="0.25">
      <c r="A37" s="37" t="s">
        <v>52</v>
      </c>
      <c r="B37" s="38" t="s">
        <v>51</v>
      </c>
      <c r="C37" s="39">
        <f>C38</f>
        <v>45893716.100000001</v>
      </c>
      <c r="D37" s="40">
        <f t="shared" ref="D37:E37" si="3">D38</f>
        <v>442997000</v>
      </c>
      <c r="E37" s="40">
        <f t="shared" si="3"/>
        <v>27513664.300000001</v>
      </c>
      <c r="F37" s="88">
        <f t="shared" si="0"/>
        <v>6.2108014952697195E-2</v>
      </c>
      <c r="G37" s="83">
        <f t="shared" si="1"/>
        <v>0.59950831264239246</v>
      </c>
      <c r="I37" s="33"/>
      <c r="J37" s="33"/>
    </row>
    <row r="38" spans="1:10" s="32" customFormat="1" ht="30" x14ac:dyDescent="0.25">
      <c r="A38" s="37" t="s">
        <v>54</v>
      </c>
      <c r="B38" s="38" t="s">
        <v>53</v>
      </c>
      <c r="C38" s="39">
        <v>45893716.100000001</v>
      </c>
      <c r="D38" s="40">
        <v>442997000</v>
      </c>
      <c r="E38" s="40">
        <v>27513664.300000001</v>
      </c>
      <c r="F38" s="88">
        <f t="shared" si="0"/>
        <v>6.2108014952697195E-2</v>
      </c>
      <c r="G38" s="83">
        <f t="shared" si="1"/>
        <v>0.59950831264239246</v>
      </c>
      <c r="I38" s="33"/>
      <c r="J38" s="33"/>
    </row>
    <row r="39" spans="1:10" s="32" customFormat="1" ht="15" x14ac:dyDescent="0.25">
      <c r="A39" s="47" t="s">
        <v>56</v>
      </c>
      <c r="B39" s="48" t="s">
        <v>55</v>
      </c>
      <c r="C39" s="49">
        <f>C40+C42</f>
        <v>230300537.92000002</v>
      </c>
      <c r="D39" s="50">
        <f t="shared" ref="D39" si="4">D40+D42</f>
        <v>331541000</v>
      </c>
      <c r="E39" s="50">
        <f>E40+E42</f>
        <v>180569144.24000001</v>
      </c>
      <c r="F39" s="89">
        <f t="shared" si="0"/>
        <v>0.54463594017029571</v>
      </c>
      <c r="G39" s="83">
        <f t="shared" si="1"/>
        <v>0.78405871680041272</v>
      </c>
      <c r="I39" s="33"/>
      <c r="J39" s="33"/>
    </row>
    <row r="40" spans="1:10" s="32" customFormat="1" ht="15" x14ac:dyDescent="0.25">
      <c r="A40" s="47" t="s">
        <v>58</v>
      </c>
      <c r="B40" s="48" t="s">
        <v>57</v>
      </c>
      <c r="C40" s="49">
        <f>C41</f>
        <v>212416257.05000001</v>
      </c>
      <c r="D40" s="50">
        <f t="shared" ref="D40:E40" si="5">D41</f>
        <v>247471000</v>
      </c>
      <c r="E40" s="50">
        <f t="shared" si="5"/>
        <v>172789851.43000001</v>
      </c>
      <c r="F40" s="89">
        <f t="shared" si="0"/>
        <v>0.69822262580261929</v>
      </c>
      <c r="G40" s="83">
        <f t="shared" si="1"/>
        <v>0.81344928034075814</v>
      </c>
      <c r="I40" s="33"/>
      <c r="J40" s="33"/>
    </row>
    <row r="41" spans="1:10" s="32" customFormat="1" ht="30" x14ac:dyDescent="0.25">
      <c r="A41" s="47" t="s">
        <v>60</v>
      </c>
      <c r="B41" s="48" t="s">
        <v>59</v>
      </c>
      <c r="C41" s="49">
        <v>212416257.05000001</v>
      </c>
      <c r="D41" s="50">
        <v>247471000</v>
      </c>
      <c r="E41" s="50">
        <v>172789851.43000001</v>
      </c>
      <c r="F41" s="89">
        <f t="shared" si="0"/>
        <v>0.69822262580261929</v>
      </c>
      <c r="G41" s="83">
        <f t="shared" si="1"/>
        <v>0.81344928034075814</v>
      </c>
      <c r="I41" s="33"/>
      <c r="J41" s="33"/>
    </row>
    <row r="42" spans="1:10" s="32" customFormat="1" ht="15" x14ac:dyDescent="0.25">
      <c r="A42" s="47" t="s">
        <v>62</v>
      </c>
      <c r="B42" s="48" t="s">
        <v>61</v>
      </c>
      <c r="C42" s="49">
        <f>C43</f>
        <v>17884280.870000001</v>
      </c>
      <c r="D42" s="50">
        <f t="shared" ref="D42" si="6">D43</f>
        <v>84070000</v>
      </c>
      <c r="E42" s="50">
        <f>E43</f>
        <v>7779292.8099999996</v>
      </c>
      <c r="F42" s="89">
        <f t="shared" si="0"/>
        <v>9.2533517425954559E-2</v>
      </c>
      <c r="G42" s="83">
        <f t="shared" si="1"/>
        <v>0.43497934675413086</v>
      </c>
      <c r="I42" s="33"/>
      <c r="J42" s="33"/>
    </row>
    <row r="43" spans="1:10" s="32" customFormat="1" ht="30" x14ac:dyDescent="0.25">
      <c r="A43" s="47" t="s">
        <v>64</v>
      </c>
      <c r="B43" s="48" t="s">
        <v>63</v>
      </c>
      <c r="C43" s="49">
        <v>17884280.870000001</v>
      </c>
      <c r="D43" s="50">
        <v>84070000</v>
      </c>
      <c r="E43" s="50">
        <v>7779292.8099999996</v>
      </c>
      <c r="F43" s="89">
        <f t="shared" si="0"/>
        <v>9.2533517425954559E-2</v>
      </c>
      <c r="G43" s="83">
        <f t="shared" si="1"/>
        <v>0.43497934675413086</v>
      </c>
      <c r="I43" s="33"/>
      <c r="J43" s="33"/>
    </row>
    <row r="44" spans="1:10" s="32" customFormat="1" ht="15" x14ac:dyDescent="0.25">
      <c r="A44" s="34" t="s">
        <v>66</v>
      </c>
      <c r="B44" s="35" t="s">
        <v>65</v>
      </c>
      <c r="C44" s="36">
        <f>C45+C47</f>
        <v>52273597.43</v>
      </c>
      <c r="D44" s="36">
        <f t="shared" ref="D44:E44" si="7">D45+D47</f>
        <v>74664000</v>
      </c>
      <c r="E44" s="36">
        <f t="shared" si="7"/>
        <v>49669077.049999997</v>
      </c>
      <c r="F44" s="94">
        <f t="shared" si="0"/>
        <v>0.66523461172720455</v>
      </c>
      <c r="G44" s="92">
        <f t="shared" si="1"/>
        <v>0.95017522213794947</v>
      </c>
      <c r="I44" s="33"/>
      <c r="J44" s="33"/>
    </row>
    <row r="45" spans="1:10" s="32" customFormat="1" ht="30" x14ac:dyDescent="0.25">
      <c r="A45" s="37" t="s">
        <v>68</v>
      </c>
      <c r="B45" s="38" t="s">
        <v>67</v>
      </c>
      <c r="C45" s="39">
        <f>C46</f>
        <v>51765197.43</v>
      </c>
      <c r="D45" s="39">
        <f t="shared" ref="D45:E45" si="8">D46</f>
        <v>74302000</v>
      </c>
      <c r="E45" s="39">
        <f t="shared" si="8"/>
        <v>49263877.049999997</v>
      </c>
      <c r="F45" s="88">
        <f t="shared" si="0"/>
        <v>0.66302222080159345</v>
      </c>
      <c r="G45" s="83">
        <f t="shared" si="1"/>
        <v>0.95167949695579857</v>
      </c>
      <c r="I45" s="33"/>
      <c r="J45" s="33"/>
    </row>
    <row r="46" spans="1:10" s="32" customFormat="1" ht="30" x14ac:dyDescent="0.25">
      <c r="A46" s="37" t="s">
        <v>70</v>
      </c>
      <c r="B46" s="38" t="s">
        <v>69</v>
      </c>
      <c r="C46" s="39">
        <v>51765197.43</v>
      </c>
      <c r="D46" s="40">
        <v>74302000</v>
      </c>
      <c r="E46" s="40">
        <v>49263877.049999997</v>
      </c>
      <c r="F46" s="88">
        <f t="shared" si="0"/>
        <v>0.66302222080159345</v>
      </c>
      <c r="G46" s="83">
        <f t="shared" si="1"/>
        <v>0.95167949695579857</v>
      </c>
      <c r="I46" s="33"/>
      <c r="J46" s="33"/>
    </row>
    <row r="47" spans="1:10" s="32" customFormat="1" ht="30" x14ac:dyDescent="0.25">
      <c r="A47" s="37" t="s">
        <v>72</v>
      </c>
      <c r="B47" s="38" t="s">
        <v>71</v>
      </c>
      <c r="C47" s="39">
        <f>SUM(C48:C49)</f>
        <v>508400</v>
      </c>
      <c r="D47" s="40">
        <f>D50+D48</f>
        <v>362000</v>
      </c>
      <c r="E47" s="40">
        <f>E50+E48</f>
        <v>405200</v>
      </c>
      <c r="F47" s="88">
        <f t="shared" si="0"/>
        <v>1.1193370165745857</v>
      </c>
      <c r="G47" s="83">
        <f t="shared" si="1"/>
        <v>0.79701022816679779</v>
      </c>
      <c r="I47" s="33"/>
      <c r="J47" s="33"/>
    </row>
    <row r="48" spans="1:10" s="32" customFormat="1" ht="15" x14ac:dyDescent="0.25">
      <c r="A48" s="37" t="s">
        <v>74</v>
      </c>
      <c r="B48" s="38" t="s">
        <v>73</v>
      </c>
      <c r="C48" s="39">
        <v>430000</v>
      </c>
      <c r="D48" s="40">
        <v>250000</v>
      </c>
      <c r="E48" s="40">
        <v>310000</v>
      </c>
      <c r="F48" s="88">
        <f t="shared" si="0"/>
        <v>1.24</v>
      </c>
      <c r="G48" s="83">
        <f t="shared" si="1"/>
        <v>0.72093023255813948</v>
      </c>
      <c r="I48" s="33"/>
      <c r="J48" s="33"/>
    </row>
    <row r="49" spans="1:10" s="32" customFormat="1" ht="45" x14ac:dyDescent="0.25">
      <c r="A49" s="37" t="s">
        <v>76</v>
      </c>
      <c r="B49" s="38" t="s">
        <v>75</v>
      </c>
      <c r="C49" s="39">
        <v>78400</v>
      </c>
      <c r="D49" s="40">
        <v>112000</v>
      </c>
      <c r="E49" s="40">
        <v>95200</v>
      </c>
      <c r="F49" s="88">
        <f t="shared" si="0"/>
        <v>0.85</v>
      </c>
      <c r="G49" s="83">
        <f t="shared" si="1"/>
        <v>1.2142857142857142</v>
      </c>
      <c r="I49" s="33"/>
      <c r="J49" s="33"/>
    </row>
    <row r="50" spans="1:10" s="32" customFormat="1" ht="60" x14ac:dyDescent="0.25">
      <c r="A50" s="37" t="s">
        <v>78</v>
      </c>
      <c r="B50" s="38" t="s">
        <v>77</v>
      </c>
      <c r="C50" s="39">
        <v>78400</v>
      </c>
      <c r="D50" s="40">
        <v>112000</v>
      </c>
      <c r="E50" s="40">
        <v>95200</v>
      </c>
      <c r="F50" s="88">
        <f t="shared" si="0"/>
        <v>0.85</v>
      </c>
      <c r="G50" s="83">
        <f t="shared" si="1"/>
        <v>1.2142857142857142</v>
      </c>
      <c r="I50" s="33"/>
      <c r="J50" s="33"/>
    </row>
    <row r="51" spans="1:10" s="32" customFormat="1" ht="30" x14ac:dyDescent="0.25">
      <c r="A51" s="34" t="s">
        <v>80</v>
      </c>
      <c r="B51" s="35" t="s">
        <v>79</v>
      </c>
      <c r="C51" s="36">
        <f>C52+C55+C57</f>
        <v>-1379.66</v>
      </c>
      <c r="D51" s="36">
        <f>D52+D55+D57</f>
        <v>0</v>
      </c>
      <c r="E51" s="36">
        <f>E52+E55+E57</f>
        <v>631.83999999999992</v>
      </c>
      <c r="F51" s="88" t="s">
        <v>528</v>
      </c>
      <c r="G51" s="83" t="s">
        <v>528</v>
      </c>
      <c r="I51" s="33"/>
      <c r="J51" s="33"/>
    </row>
    <row r="52" spans="1:10" s="32" customFormat="1" ht="15" x14ac:dyDescent="0.25">
      <c r="A52" s="37" t="s">
        <v>82</v>
      </c>
      <c r="B52" s="38" t="s">
        <v>81</v>
      </c>
      <c r="C52" s="39">
        <v>-1379.66</v>
      </c>
      <c r="D52" s="40">
        <f>D53</f>
        <v>0</v>
      </c>
      <c r="E52" s="40">
        <f>E53</f>
        <v>362.58</v>
      </c>
      <c r="F52" s="88" t="s">
        <v>528</v>
      </c>
      <c r="G52" s="83" t="s">
        <v>528</v>
      </c>
      <c r="I52" s="33"/>
      <c r="J52" s="33"/>
    </row>
    <row r="53" spans="1:10" s="32" customFormat="1" ht="15" x14ac:dyDescent="0.25">
      <c r="A53" s="37" t="s">
        <v>84</v>
      </c>
      <c r="B53" s="38" t="s">
        <v>83</v>
      </c>
      <c r="C53" s="39">
        <v>-1379.66</v>
      </c>
      <c r="D53" s="40">
        <v>0</v>
      </c>
      <c r="E53" s="40">
        <f>E54</f>
        <v>362.58</v>
      </c>
      <c r="F53" s="88" t="s">
        <v>528</v>
      </c>
      <c r="G53" s="83" t="s">
        <v>528</v>
      </c>
      <c r="I53" s="33"/>
      <c r="J53" s="33"/>
    </row>
    <row r="54" spans="1:10" s="32" customFormat="1" ht="30" x14ac:dyDescent="0.25">
      <c r="A54" s="37" t="s">
        <v>86</v>
      </c>
      <c r="B54" s="38" t="s">
        <v>85</v>
      </c>
      <c r="C54" s="39">
        <v>-1379.66</v>
      </c>
      <c r="D54" s="40">
        <v>0</v>
      </c>
      <c r="E54" s="40">
        <v>362.58</v>
      </c>
      <c r="F54" s="88" t="s">
        <v>528</v>
      </c>
      <c r="G54" s="83" t="s">
        <v>528</v>
      </c>
      <c r="I54" s="33"/>
      <c r="J54" s="33"/>
    </row>
    <row r="55" spans="1:10" s="32" customFormat="1" ht="15" x14ac:dyDescent="0.25">
      <c r="A55" s="37" t="s">
        <v>88</v>
      </c>
      <c r="B55" s="38" t="s">
        <v>87</v>
      </c>
      <c r="C55" s="39">
        <v>0</v>
      </c>
      <c r="D55" s="40">
        <v>0</v>
      </c>
      <c r="E55" s="40">
        <f>E56</f>
        <v>0.05</v>
      </c>
      <c r="F55" s="88" t="s">
        <v>528</v>
      </c>
      <c r="G55" s="83" t="s">
        <v>528</v>
      </c>
      <c r="I55" s="33"/>
      <c r="J55" s="33"/>
    </row>
    <row r="56" spans="1:10" s="32" customFormat="1" ht="15" x14ac:dyDescent="0.25">
      <c r="A56" s="37" t="s">
        <v>90</v>
      </c>
      <c r="B56" s="38" t="s">
        <v>89</v>
      </c>
      <c r="C56" s="39">
        <v>0</v>
      </c>
      <c r="D56" s="40">
        <v>0</v>
      </c>
      <c r="E56" s="40">
        <v>0.05</v>
      </c>
      <c r="F56" s="88" t="s">
        <v>528</v>
      </c>
      <c r="G56" s="83" t="s">
        <v>528</v>
      </c>
      <c r="I56" s="33"/>
      <c r="J56" s="33"/>
    </row>
    <row r="57" spans="1:10" s="32" customFormat="1" ht="15" x14ac:dyDescent="0.25">
      <c r="A57" s="37" t="s">
        <v>92</v>
      </c>
      <c r="B57" s="38" t="s">
        <v>91</v>
      </c>
      <c r="C57" s="39">
        <v>0</v>
      </c>
      <c r="D57" s="40">
        <v>0</v>
      </c>
      <c r="E57" s="40">
        <f>E58+E60+E62</f>
        <v>269.20999999999998</v>
      </c>
      <c r="F57" s="88" t="s">
        <v>528</v>
      </c>
      <c r="G57" s="83" t="s">
        <v>528</v>
      </c>
      <c r="I57" s="33"/>
      <c r="J57" s="33"/>
    </row>
    <row r="58" spans="1:10" s="32" customFormat="1" ht="15" x14ac:dyDescent="0.25">
      <c r="A58" s="53" t="s">
        <v>356</v>
      </c>
      <c r="B58" s="38" t="s">
        <v>471</v>
      </c>
      <c r="C58" s="39">
        <v>0</v>
      </c>
      <c r="D58" s="40">
        <v>0</v>
      </c>
      <c r="E58" s="40">
        <f>E59</f>
        <v>1077.74</v>
      </c>
      <c r="F58" s="88" t="s">
        <v>528</v>
      </c>
      <c r="G58" s="83" t="s">
        <v>528</v>
      </c>
      <c r="I58" s="33"/>
      <c r="J58" s="33"/>
    </row>
    <row r="59" spans="1:10" s="32" customFormat="1" ht="15" x14ac:dyDescent="0.25">
      <c r="A59" s="53" t="s">
        <v>357</v>
      </c>
      <c r="B59" s="38" t="s">
        <v>472</v>
      </c>
      <c r="C59" s="39">
        <v>0</v>
      </c>
      <c r="D59" s="40">
        <v>0</v>
      </c>
      <c r="E59" s="40">
        <v>1077.74</v>
      </c>
      <c r="F59" s="88" t="s">
        <v>528</v>
      </c>
      <c r="G59" s="83" t="s">
        <v>528</v>
      </c>
      <c r="I59" s="33"/>
      <c r="J59" s="33"/>
    </row>
    <row r="60" spans="1:10" s="32" customFormat="1" ht="30" x14ac:dyDescent="0.25">
      <c r="A60" s="37" t="s">
        <v>94</v>
      </c>
      <c r="B60" s="38" t="s">
        <v>93</v>
      </c>
      <c r="C60" s="39">
        <v>0</v>
      </c>
      <c r="D60" s="40">
        <v>0</v>
      </c>
      <c r="E60" s="40">
        <f>E61</f>
        <v>-1002.21</v>
      </c>
      <c r="F60" s="88" t="s">
        <v>528</v>
      </c>
      <c r="G60" s="83" t="s">
        <v>528</v>
      </c>
      <c r="I60" s="33"/>
      <c r="J60" s="33"/>
    </row>
    <row r="61" spans="1:10" s="32" customFormat="1" ht="45" x14ac:dyDescent="0.25">
      <c r="A61" s="37" t="s">
        <v>96</v>
      </c>
      <c r="B61" s="38" t="s">
        <v>95</v>
      </c>
      <c r="C61" s="39">
        <v>0</v>
      </c>
      <c r="D61" s="40">
        <v>0</v>
      </c>
      <c r="E61" s="40">
        <v>-1002.21</v>
      </c>
      <c r="F61" s="88" t="s">
        <v>528</v>
      </c>
      <c r="G61" s="83" t="s">
        <v>528</v>
      </c>
      <c r="I61" s="33"/>
      <c r="J61" s="33"/>
    </row>
    <row r="62" spans="1:10" s="32" customFormat="1" ht="15" x14ac:dyDescent="0.25">
      <c r="A62" s="37" t="s">
        <v>473</v>
      </c>
      <c r="B62" s="38" t="s">
        <v>474</v>
      </c>
      <c r="C62" s="39">
        <v>0</v>
      </c>
      <c r="D62" s="40">
        <v>0</v>
      </c>
      <c r="E62" s="40">
        <f>E63</f>
        <v>193.68</v>
      </c>
      <c r="F62" s="88" t="s">
        <v>528</v>
      </c>
      <c r="G62" s="83" t="s">
        <v>528</v>
      </c>
      <c r="I62" s="33"/>
      <c r="J62" s="33"/>
    </row>
    <row r="63" spans="1:10" s="32" customFormat="1" ht="15" x14ac:dyDescent="0.25">
      <c r="A63" s="37" t="s">
        <v>475</v>
      </c>
      <c r="B63" s="38" t="s">
        <v>476</v>
      </c>
      <c r="C63" s="39">
        <v>0</v>
      </c>
      <c r="D63" s="40">
        <v>0</v>
      </c>
      <c r="E63" s="40">
        <v>193.68</v>
      </c>
      <c r="F63" s="88" t="s">
        <v>528</v>
      </c>
      <c r="G63" s="83" t="s">
        <v>528</v>
      </c>
      <c r="I63" s="33"/>
      <c r="J63" s="33"/>
    </row>
    <row r="64" spans="1:10" s="32" customFormat="1" ht="39" customHeight="1" x14ac:dyDescent="0.25">
      <c r="A64" s="43" t="s">
        <v>98</v>
      </c>
      <c r="B64" s="44" t="s">
        <v>97</v>
      </c>
      <c r="C64" s="45">
        <f>C65+C67+C83+C86+C78</f>
        <v>192814060.71000001</v>
      </c>
      <c r="D64" s="46">
        <f>D65+D67+D83+D86+D78</f>
        <v>267254762.09999999</v>
      </c>
      <c r="E64" s="46">
        <f>E65+E67+E83+E86+E78</f>
        <v>198559961.48000002</v>
      </c>
      <c r="F64" s="91">
        <f t="shared" si="0"/>
        <v>0.74296135986420286</v>
      </c>
      <c r="G64" s="92">
        <f t="shared" si="1"/>
        <v>1.0298002165860822</v>
      </c>
      <c r="I64" s="33"/>
      <c r="J64" s="33"/>
    </row>
    <row r="65" spans="1:10" s="32" customFormat="1" ht="45" x14ac:dyDescent="0.25">
      <c r="A65" s="47" t="s">
        <v>100</v>
      </c>
      <c r="B65" s="48" t="s">
        <v>99</v>
      </c>
      <c r="C65" s="49">
        <f>C66</f>
        <v>5795803.8799999999</v>
      </c>
      <c r="D65" s="50">
        <f>D66</f>
        <v>5796000</v>
      </c>
      <c r="E65" s="50">
        <f t="shared" ref="E65" si="9">E66</f>
        <v>5487889.3300000001</v>
      </c>
      <c r="F65" s="89">
        <f t="shared" si="0"/>
        <v>0.94684080917874403</v>
      </c>
      <c r="G65" s="83">
        <f t="shared" si="1"/>
        <v>0.94687284863752152</v>
      </c>
      <c r="I65" s="33"/>
      <c r="J65" s="33"/>
    </row>
    <row r="66" spans="1:10" s="32" customFormat="1" ht="30" x14ac:dyDescent="0.25">
      <c r="A66" s="47" t="s">
        <v>102</v>
      </c>
      <c r="B66" s="48" t="s">
        <v>101</v>
      </c>
      <c r="C66" s="49">
        <v>5795803.8799999999</v>
      </c>
      <c r="D66" s="50">
        <v>5796000</v>
      </c>
      <c r="E66" s="50">
        <v>5487889.3300000001</v>
      </c>
      <c r="F66" s="89">
        <f t="shared" si="0"/>
        <v>0.94684080917874403</v>
      </c>
      <c r="G66" s="83">
        <f t="shared" si="1"/>
        <v>0.94687284863752152</v>
      </c>
      <c r="I66" s="33"/>
      <c r="J66" s="33"/>
    </row>
    <row r="67" spans="1:10" s="32" customFormat="1" ht="60" x14ac:dyDescent="0.25">
      <c r="A67" s="47" t="s">
        <v>104</v>
      </c>
      <c r="B67" s="48" t="s">
        <v>103</v>
      </c>
      <c r="C67" s="49">
        <f>C68+C70+C72+C74+C76</f>
        <v>147241761.02000001</v>
      </c>
      <c r="D67" s="50">
        <f>D68+D70+D72+D74+D76</f>
        <v>213448300</v>
      </c>
      <c r="E67" s="50">
        <f>E68+E70+E72+E74+E76</f>
        <v>154753480.55000001</v>
      </c>
      <c r="F67" s="89">
        <f t="shared" si="0"/>
        <v>0.72501622430349655</v>
      </c>
      <c r="G67" s="83">
        <f t="shared" si="1"/>
        <v>1.0510162298926844</v>
      </c>
      <c r="I67" s="33"/>
      <c r="J67" s="33"/>
    </row>
    <row r="68" spans="1:10" s="32" customFormat="1" ht="45" x14ac:dyDescent="0.25">
      <c r="A68" s="47" t="s">
        <v>106</v>
      </c>
      <c r="B68" s="48" t="s">
        <v>105</v>
      </c>
      <c r="C68" s="49">
        <f>C69</f>
        <v>95858922.590000004</v>
      </c>
      <c r="D68" s="50">
        <f t="shared" ref="D68:E68" si="10">D69</f>
        <v>142671000</v>
      </c>
      <c r="E68" s="50">
        <f t="shared" si="10"/>
        <v>99635086.060000002</v>
      </c>
      <c r="F68" s="89">
        <f t="shared" si="0"/>
        <v>0.69835555971430774</v>
      </c>
      <c r="G68" s="83">
        <f t="shared" si="1"/>
        <v>1.039392926270944</v>
      </c>
      <c r="I68" s="33"/>
      <c r="J68" s="33"/>
    </row>
    <row r="69" spans="1:10" s="32" customFormat="1" ht="45" x14ac:dyDescent="0.25">
      <c r="A69" s="47" t="s">
        <v>108</v>
      </c>
      <c r="B69" s="48" t="s">
        <v>107</v>
      </c>
      <c r="C69" s="49">
        <v>95858922.590000004</v>
      </c>
      <c r="D69" s="50">
        <v>142671000</v>
      </c>
      <c r="E69" s="50">
        <v>99635086.060000002</v>
      </c>
      <c r="F69" s="89">
        <f t="shared" si="0"/>
        <v>0.69835555971430774</v>
      </c>
      <c r="G69" s="83">
        <f t="shared" si="1"/>
        <v>1.039392926270944</v>
      </c>
      <c r="I69" s="33"/>
      <c r="J69" s="33"/>
    </row>
    <row r="70" spans="1:10" s="32" customFormat="1" ht="60" x14ac:dyDescent="0.25">
      <c r="A70" s="47" t="s">
        <v>110</v>
      </c>
      <c r="B70" s="48" t="s">
        <v>109</v>
      </c>
      <c r="C70" s="49">
        <f>C71</f>
        <v>9619097.8699999992</v>
      </c>
      <c r="D70" s="50">
        <f t="shared" ref="D70:E70" si="11">D71</f>
        <v>13337000</v>
      </c>
      <c r="E70" s="50">
        <f t="shared" si="11"/>
        <v>14018938.470000001</v>
      </c>
      <c r="F70" s="89">
        <f t="shared" si="0"/>
        <v>1.0511313241358626</v>
      </c>
      <c r="G70" s="83">
        <f t="shared" si="1"/>
        <v>1.4574067817442844</v>
      </c>
      <c r="I70" s="33"/>
      <c r="J70" s="33"/>
    </row>
    <row r="71" spans="1:10" s="32" customFormat="1" ht="45" x14ac:dyDescent="0.25">
      <c r="A71" s="47" t="s">
        <v>112</v>
      </c>
      <c r="B71" s="48" t="s">
        <v>111</v>
      </c>
      <c r="C71" s="49">
        <v>9619097.8699999992</v>
      </c>
      <c r="D71" s="50">
        <v>13337000</v>
      </c>
      <c r="E71" s="50">
        <v>14018938.470000001</v>
      </c>
      <c r="F71" s="89">
        <f t="shared" ref="F71:F134" si="12">E71/D71</f>
        <v>1.0511313241358626</v>
      </c>
      <c r="G71" s="83">
        <f t="shared" ref="G71:G134" si="13">E71/C71</f>
        <v>1.4574067817442844</v>
      </c>
      <c r="I71" s="33"/>
      <c r="J71" s="33"/>
    </row>
    <row r="72" spans="1:10" s="32" customFormat="1" ht="45" x14ac:dyDescent="0.25">
      <c r="A72" s="47" t="s">
        <v>114</v>
      </c>
      <c r="B72" s="48" t="s">
        <v>113</v>
      </c>
      <c r="C72" s="49">
        <f>C73</f>
        <v>2309471.5</v>
      </c>
      <c r="D72" s="50">
        <f t="shared" ref="D72:E72" si="14">D73</f>
        <v>3257500</v>
      </c>
      <c r="E72" s="50">
        <f t="shared" si="14"/>
        <v>2010785.5</v>
      </c>
      <c r="F72" s="89">
        <f t="shared" si="12"/>
        <v>0.6172787413660783</v>
      </c>
      <c r="G72" s="83">
        <f t="shared" si="13"/>
        <v>0.87066911195916463</v>
      </c>
      <c r="I72" s="33"/>
      <c r="J72" s="33"/>
    </row>
    <row r="73" spans="1:10" s="32" customFormat="1" ht="45" x14ac:dyDescent="0.25">
      <c r="A73" s="47" t="s">
        <v>116</v>
      </c>
      <c r="B73" s="48" t="s">
        <v>115</v>
      </c>
      <c r="C73" s="49">
        <v>2309471.5</v>
      </c>
      <c r="D73" s="50">
        <v>3257500</v>
      </c>
      <c r="E73" s="50">
        <v>2010785.5</v>
      </c>
      <c r="F73" s="89">
        <f t="shared" si="12"/>
        <v>0.6172787413660783</v>
      </c>
      <c r="G73" s="83">
        <f t="shared" si="13"/>
        <v>0.87066911195916463</v>
      </c>
      <c r="I73" s="33"/>
      <c r="J73" s="33"/>
    </row>
    <row r="74" spans="1:10" s="32" customFormat="1" ht="30" x14ac:dyDescent="0.25">
      <c r="A74" s="47" t="s">
        <v>118</v>
      </c>
      <c r="B74" s="48" t="s">
        <v>117</v>
      </c>
      <c r="C74" s="49">
        <f>C75</f>
        <v>39454269.060000002</v>
      </c>
      <c r="D74" s="50">
        <f t="shared" ref="D74:E74" si="15">D75</f>
        <v>53926000</v>
      </c>
      <c r="E74" s="50">
        <f t="shared" si="15"/>
        <v>39088670.520000003</v>
      </c>
      <c r="F74" s="89">
        <f t="shared" si="12"/>
        <v>0.72485759225605462</v>
      </c>
      <c r="G74" s="83">
        <f t="shared" si="13"/>
        <v>0.99073361264293058</v>
      </c>
      <c r="I74" s="33"/>
      <c r="J74" s="33"/>
    </row>
    <row r="75" spans="1:10" s="32" customFormat="1" ht="30" x14ac:dyDescent="0.25">
      <c r="A75" s="47" t="s">
        <v>120</v>
      </c>
      <c r="B75" s="48" t="s">
        <v>119</v>
      </c>
      <c r="C75" s="49">
        <v>39454269.060000002</v>
      </c>
      <c r="D75" s="50">
        <v>53926000</v>
      </c>
      <c r="E75" s="50">
        <v>39088670.520000003</v>
      </c>
      <c r="F75" s="89">
        <f t="shared" si="12"/>
        <v>0.72485759225605462</v>
      </c>
      <c r="G75" s="83">
        <f t="shared" si="13"/>
        <v>0.99073361264293058</v>
      </c>
      <c r="I75" s="33"/>
      <c r="J75" s="33"/>
    </row>
    <row r="76" spans="1:10" s="32" customFormat="1" ht="30" x14ac:dyDescent="0.25">
      <c r="A76" s="47" t="s">
        <v>477</v>
      </c>
      <c r="B76" s="48" t="s">
        <v>478</v>
      </c>
      <c r="C76" s="49">
        <f>C77</f>
        <v>0</v>
      </c>
      <c r="D76" s="50">
        <f t="shared" ref="D76:E76" si="16">D77</f>
        <v>256800</v>
      </c>
      <c r="E76" s="50">
        <f t="shared" si="16"/>
        <v>0</v>
      </c>
      <c r="F76" s="89">
        <f t="shared" si="12"/>
        <v>0</v>
      </c>
      <c r="G76" s="83" t="s">
        <v>528</v>
      </c>
      <c r="I76" s="33"/>
      <c r="J76" s="33"/>
    </row>
    <row r="77" spans="1:10" s="32" customFormat="1" ht="45" x14ac:dyDescent="0.25">
      <c r="A77" s="47" t="s">
        <v>479</v>
      </c>
      <c r="B77" s="48" t="s">
        <v>480</v>
      </c>
      <c r="C77" s="49">
        <v>0</v>
      </c>
      <c r="D77" s="50">
        <v>256800</v>
      </c>
      <c r="E77" s="50">
        <v>0</v>
      </c>
      <c r="F77" s="89">
        <f t="shared" si="12"/>
        <v>0</v>
      </c>
      <c r="G77" s="83" t="s">
        <v>528</v>
      </c>
      <c r="I77" s="33"/>
      <c r="J77" s="33"/>
    </row>
    <row r="78" spans="1:10" s="32" customFormat="1" ht="30" x14ac:dyDescent="0.25">
      <c r="A78" s="47" t="s">
        <v>122</v>
      </c>
      <c r="B78" s="48" t="s">
        <v>121</v>
      </c>
      <c r="C78" s="49">
        <f>C79+C81</f>
        <v>204447.28</v>
      </c>
      <c r="D78" s="50">
        <f t="shared" ref="D78:E78" si="17">D79+D81</f>
        <v>271300</v>
      </c>
      <c r="E78" s="50">
        <f t="shared" si="17"/>
        <v>101296.48</v>
      </c>
      <c r="F78" s="89">
        <f t="shared" si="12"/>
        <v>0.37337441946185035</v>
      </c>
      <c r="G78" s="83">
        <f t="shared" si="13"/>
        <v>0.49546504115877693</v>
      </c>
      <c r="I78" s="33"/>
      <c r="J78" s="33"/>
    </row>
    <row r="79" spans="1:10" s="32" customFormat="1" ht="30" x14ac:dyDescent="0.25">
      <c r="A79" s="47" t="s">
        <v>124</v>
      </c>
      <c r="B79" s="48" t="s">
        <v>123</v>
      </c>
      <c r="C79" s="49">
        <f>C80</f>
        <v>7758.28</v>
      </c>
      <c r="D79" s="50">
        <f t="shared" ref="D79" si="18">D80</f>
        <v>9000</v>
      </c>
      <c r="E79" s="50">
        <f>E80</f>
        <v>11811.64</v>
      </c>
      <c r="F79" s="89">
        <f t="shared" si="12"/>
        <v>1.3124044444444445</v>
      </c>
      <c r="G79" s="83" t="s">
        <v>530</v>
      </c>
      <c r="I79" s="33"/>
      <c r="J79" s="33"/>
    </row>
    <row r="80" spans="1:10" s="32" customFormat="1" ht="75" x14ac:dyDescent="0.25">
      <c r="A80" s="47" t="s">
        <v>126</v>
      </c>
      <c r="B80" s="48" t="s">
        <v>125</v>
      </c>
      <c r="C80" s="49">
        <v>7758.28</v>
      </c>
      <c r="D80" s="50">
        <v>9000</v>
      </c>
      <c r="E80" s="50">
        <v>11811.64</v>
      </c>
      <c r="F80" s="89">
        <f t="shared" si="12"/>
        <v>1.3124044444444445</v>
      </c>
      <c r="G80" s="83" t="s">
        <v>530</v>
      </c>
      <c r="I80" s="33"/>
      <c r="J80" s="33"/>
    </row>
    <row r="81" spans="1:10" s="32" customFormat="1" ht="30" x14ac:dyDescent="0.25">
      <c r="A81" s="47" t="s">
        <v>128</v>
      </c>
      <c r="B81" s="48" t="s">
        <v>127</v>
      </c>
      <c r="C81" s="49">
        <f>C82</f>
        <v>196689</v>
      </c>
      <c r="D81" s="50">
        <f t="shared" ref="D81:E81" si="19">D82</f>
        <v>262300</v>
      </c>
      <c r="E81" s="50">
        <f t="shared" si="19"/>
        <v>89484.84</v>
      </c>
      <c r="F81" s="89">
        <f t="shared" si="12"/>
        <v>0.34115455585207777</v>
      </c>
      <c r="G81" s="83">
        <f t="shared" si="13"/>
        <v>0.4549559965224288</v>
      </c>
      <c r="I81" s="33"/>
      <c r="J81" s="33"/>
    </row>
    <row r="82" spans="1:10" s="32" customFormat="1" ht="60" x14ac:dyDescent="0.25">
      <c r="A82" s="47" t="s">
        <v>130</v>
      </c>
      <c r="B82" s="48" t="s">
        <v>129</v>
      </c>
      <c r="C82" s="49">
        <v>196689</v>
      </c>
      <c r="D82" s="50">
        <v>262300</v>
      </c>
      <c r="E82" s="50">
        <v>89484.84</v>
      </c>
      <c r="F82" s="89">
        <f t="shared" si="12"/>
        <v>0.34115455585207777</v>
      </c>
      <c r="G82" s="83">
        <f t="shared" si="13"/>
        <v>0.4549559965224288</v>
      </c>
      <c r="I82" s="33"/>
      <c r="J82" s="33"/>
    </row>
    <row r="83" spans="1:10" s="32" customFormat="1" ht="15" x14ac:dyDescent="0.25">
      <c r="A83" s="47" t="s">
        <v>132</v>
      </c>
      <c r="B83" s="48" t="s">
        <v>131</v>
      </c>
      <c r="C83" s="49">
        <f>C84</f>
        <v>10371727.039999999</v>
      </c>
      <c r="D83" s="50">
        <f t="shared" ref="D83:E84" si="20">D84</f>
        <v>9794562.0999999996</v>
      </c>
      <c r="E83" s="50">
        <f t="shared" si="20"/>
        <v>10430562.1</v>
      </c>
      <c r="F83" s="89">
        <f t="shared" si="12"/>
        <v>1.0649339902597585</v>
      </c>
      <c r="G83" s="83">
        <f t="shared" si="13"/>
        <v>1.0056726386813974</v>
      </c>
      <c r="I83" s="33"/>
      <c r="J83" s="33"/>
    </row>
    <row r="84" spans="1:10" s="32" customFormat="1" ht="30" x14ac:dyDescent="0.25">
      <c r="A84" s="47" t="s">
        <v>134</v>
      </c>
      <c r="B84" s="48" t="s">
        <v>133</v>
      </c>
      <c r="C84" s="49">
        <f>C85</f>
        <v>10371727.039999999</v>
      </c>
      <c r="D84" s="50">
        <f t="shared" si="20"/>
        <v>9794562.0999999996</v>
      </c>
      <c r="E84" s="50">
        <f>E85</f>
        <v>10430562.1</v>
      </c>
      <c r="F84" s="89">
        <f t="shared" si="12"/>
        <v>1.0649339902597585</v>
      </c>
      <c r="G84" s="83">
        <f t="shared" si="13"/>
        <v>1.0056726386813974</v>
      </c>
      <c r="I84" s="33"/>
      <c r="J84" s="33"/>
    </row>
    <row r="85" spans="1:10" s="32" customFormat="1" ht="30" x14ac:dyDescent="0.25">
      <c r="A85" s="47" t="s">
        <v>136</v>
      </c>
      <c r="B85" s="48" t="s">
        <v>135</v>
      </c>
      <c r="C85" s="49">
        <v>10371727.039999999</v>
      </c>
      <c r="D85" s="50">
        <v>9794562.0999999996</v>
      </c>
      <c r="E85" s="50">
        <v>10430562.1</v>
      </c>
      <c r="F85" s="89">
        <f t="shared" si="12"/>
        <v>1.0649339902597585</v>
      </c>
      <c r="G85" s="83">
        <f t="shared" si="13"/>
        <v>1.0056726386813974</v>
      </c>
      <c r="I85" s="33"/>
      <c r="J85" s="33"/>
    </row>
    <row r="86" spans="1:10" s="32" customFormat="1" ht="45" x14ac:dyDescent="0.25">
      <c r="A86" s="47" t="s">
        <v>138</v>
      </c>
      <c r="B86" s="48" t="s">
        <v>137</v>
      </c>
      <c r="C86" s="49">
        <f>C87+C88</f>
        <v>29200321.490000002</v>
      </c>
      <c r="D86" s="50">
        <f t="shared" ref="D86" si="21">D87+D88</f>
        <v>37944600</v>
      </c>
      <c r="E86" s="50">
        <f>E87+E88</f>
        <v>27786733.02</v>
      </c>
      <c r="F86" s="89">
        <f t="shared" si="12"/>
        <v>0.73229742888316118</v>
      </c>
      <c r="G86" s="83">
        <f t="shared" si="13"/>
        <v>0.95158996895003012</v>
      </c>
      <c r="I86" s="33"/>
      <c r="J86" s="33"/>
    </row>
    <row r="87" spans="1:10" s="32" customFormat="1" ht="45" x14ac:dyDescent="0.25">
      <c r="A87" s="47" t="s">
        <v>140</v>
      </c>
      <c r="B87" s="48" t="s">
        <v>139</v>
      </c>
      <c r="C87" s="49">
        <v>17086062.350000001</v>
      </c>
      <c r="D87" s="50">
        <v>26844600</v>
      </c>
      <c r="E87" s="50">
        <v>19436334.75</v>
      </c>
      <c r="F87" s="89">
        <f t="shared" si="12"/>
        <v>0.7240314532531682</v>
      </c>
      <c r="G87" s="83">
        <f t="shared" si="13"/>
        <v>1.1375549469418855</v>
      </c>
      <c r="I87" s="33"/>
      <c r="J87" s="33"/>
    </row>
    <row r="88" spans="1:10" s="32" customFormat="1" ht="45" x14ac:dyDescent="0.25">
      <c r="A88" s="47" t="s">
        <v>411</v>
      </c>
      <c r="B88" s="48" t="s">
        <v>481</v>
      </c>
      <c r="C88" s="49">
        <v>12114259.140000001</v>
      </c>
      <c r="D88" s="50">
        <v>11100000</v>
      </c>
      <c r="E88" s="50">
        <v>8350398.2699999996</v>
      </c>
      <c r="F88" s="89">
        <f t="shared" si="12"/>
        <v>0.75228813243243242</v>
      </c>
      <c r="G88" s="83">
        <f t="shared" si="13"/>
        <v>0.68930325606358123</v>
      </c>
      <c r="I88" s="33"/>
      <c r="J88" s="33"/>
    </row>
    <row r="89" spans="1:10" s="32" customFormat="1" ht="15" x14ac:dyDescent="0.25">
      <c r="A89" s="43" t="s">
        <v>142</v>
      </c>
      <c r="B89" s="44" t="s">
        <v>141</v>
      </c>
      <c r="C89" s="45">
        <f>C90</f>
        <v>8634491.2599999998</v>
      </c>
      <c r="D89" s="46">
        <f t="shared" ref="D89:E89" si="22">D90</f>
        <v>11705000</v>
      </c>
      <c r="E89" s="46">
        <f t="shared" si="22"/>
        <v>9585391.8000000007</v>
      </c>
      <c r="F89" s="91">
        <f t="shared" si="12"/>
        <v>0.81891429303716368</v>
      </c>
      <c r="G89" s="92">
        <f t="shared" si="13"/>
        <v>1.1101281489976285</v>
      </c>
      <c r="I89" s="33"/>
      <c r="J89" s="33"/>
    </row>
    <row r="90" spans="1:10" s="32" customFormat="1" ht="15" x14ac:dyDescent="0.25">
      <c r="A90" s="47" t="s">
        <v>144</v>
      </c>
      <c r="B90" s="48" t="s">
        <v>143</v>
      </c>
      <c r="C90" s="49">
        <f>C91+C92+C93+C96</f>
        <v>8634491.2599999998</v>
      </c>
      <c r="D90" s="50">
        <f t="shared" ref="D90:E90" si="23">D91+D92+D93+D96</f>
        <v>11705000</v>
      </c>
      <c r="E90" s="50">
        <f t="shared" si="23"/>
        <v>9585391.8000000007</v>
      </c>
      <c r="F90" s="89">
        <f t="shared" si="12"/>
        <v>0.81891429303716368</v>
      </c>
      <c r="G90" s="83">
        <f t="shared" si="13"/>
        <v>1.1101281489976285</v>
      </c>
      <c r="I90" s="33"/>
      <c r="J90" s="33"/>
    </row>
    <row r="91" spans="1:10" s="32" customFormat="1" ht="15" x14ac:dyDescent="0.25">
      <c r="A91" s="47" t="s">
        <v>145</v>
      </c>
      <c r="B91" s="48" t="s">
        <v>482</v>
      </c>
      <c r="C91" s="49">
        <v>1067686.31</v>
      </c>
      <c r="D91" s="50">
        <v>1328000</v>
      </c>
      <c r="E91" s="50">
        <v>1269902.33</v>
      </c>
      <c r="F91" s="89">
        <f t="shared" si="12"/>
        <v>0.95625175451807232</v>
      </c>
      <c r="G91" s="83">
        <f t="shared" si="13"/>
        <v>1.1893964717033789</v>
      </c>
      <c r="I91" s="33"/>
      <c r="J91" s="33"/>
    </row>
    <row r="92" spans="1:10" s="32" customFormat="1" ht="15" x14ac:dyDescent="0.25">
      <c r="A92" s="47" t="s">
        <v>147</v>
      </c>
      <c r="B92" s="48" t="s">
        <v>146</v>
      </c>
      <c r="C92" s="49">
        <v>1980826.02</v>
      </c>
      <c r="D92" s="50">
        <v>2500000</v>
      </c>
      <c r="E92" s="50">
        <v>50222.45</v>
      </c>
      <c r="F92" s="89">
        <f t="shared" si="12"/>
        <v>2.0088979999999999E-2</v>
      </c>
      <c r="G92" s="83">
        <f t="shared" si="13"/>
        <v>2.5354296385908741E-2</v>
      </c>
      <c r="I92" s="33"/>
      <c r="J92" s="33"/>
    </row>
    <row r="93" spans="1:10" s="32" customFormat="1" ht="15" x14ac:dyDescent="0.25">
      <c r="A93" s="47" t="s">
        <v>149</v>
      </c>
      <c r="B93" s="48" t="s">
        <v>148</v>
      </c>
      <c r="C93" s="49">
        <v>5585978.9299999997</v>
      </c>
      <c r="D93" s="50">
        <f t="shared" ref="D93" si="24">D94+D95</f>
        <v>7877000</v>
      </c>
      <c r="E93" s="50">
        <v>8264591.8600000003</v>
      </c>
      <c r="F93" s="89">
        <f t="shared" si="12"/>
        <v>1.0492055173289323</v>
      </c>
      <c r="G93" s="83">
        <f t="shared" si="13"/>
        <v>1.4795243525918564</v>
      </c>
      <c r="I93" s="33"/>
      <c r="J93" s="33"/>
    </row>
    <row r="94" spans="1:10" s="32" customFormat="1" ht="15" x14ac:dyDescent="0.25">
      <c r="A94" s="47" t="s">
        <v>151</v>
      </c>
      <c r="B94" s="48" t="s">
        <v>150</v>
      </c>
      <c r="C94" s="49">
        <v>3757755.69</v>
      </c>
      <c r="D94" s="50">
        <v>4647000</v>
      </c>
      <c r="E94" s="50">
        <v>4071492.7</v>
      </c>
      <c r="F94" s="89">
        <f t="shared" si="12"/>
        <v>0.87615508930492791</v>
      </c>
      <c r="G94" s="83">
        <f t="shared" si="13"/>
        <v>1.0834905288906636</v>
      </c>
      <c r="I94" s="33"/>
      <c r="J94" s="33"/>
    </row>
    <row r="95" spans="1:10" s="32" customFormat="1" ht="15" x14ac:dyDescent="0.25">
      <c r="A95" s="47" t="s">
        <v>153</v>
      </c>
      <c r="B95" s="48" t="s">
        <v>152</v>
      </c>
      <c r="C95" s="49">
        <v>1828223.24</v>
      </c>
      <c r="D95" s="50">
        <v>3230000</v>
      </c>
      <c r="E95" s="50">
        <v>4193099.16</v>
      </c>
      <c r="F95" s="89">
        <f t="shared" si="12"/>
        <v>1.2981731145510835</v>
      </c>
      <c r="G95" s="83">
        <f t="shared" si="13"/>
        <v>2.2935378285640873</v>
      </c>
      <c r="I95" s="33"/>
      <c r="J95" s="33"/>
    </row>
    <row r="96" spans="1:10" s="32" customFormat="1" ht="30" x14ac:dyDescent="0.25">
      <c r="A96" s="47" t="s">
        <v>155</v>
      </c>
      <c r="B96" s="48" t="s">
        <v>154</v>
      </c>
      <c r="C96" s="49">
        <v>0</v>
      </c>
      <c r="D96" s="50">
        <v>0</v>
      </c>
      <c r="E96" s="50">
        <v>675.16</v>
      </c>
      <c r="F96" s="89" t="s">
        <v>528</v>
      </c>
      <c r="G96" s="83" t="s">
        <v>528</v>
      </c>
      <c r="I96" s="33"/>
      <c r="J96" s="33"/>
    </row>
    <row r="97" spans="1:10" s="32" customFormat="1" ht="15" x14ac:dyDescent="0.25">
      <c r="A97" s="34" t="s">
        <v>157</v>
      </c>
      <c r="B97" s="35" t="s">
        <v>156</v>
      </c>
      <c r="C97" s="36">
        <f>C98+C101</f>
        <v>36469225.579999998</v>
      </c>
      <c r="D97" s="36">
        <f t="shared" ref="D97:E97" si="25">D98+D101</f>
        <v>159087795.08000001</v>
      </c>
      <c r="E97" s="36">
        <f t="shared" si="25"/>
        <v>124441221.21000001</v>
      </c>
      <c r="F97" s="94">
        <f t="shared" si="12"/>
        <v>0.78221727284247433</v>
      </c>
      <c r="G97" s="92" t="s">
        <v>558</v>
      </c>
      <c r="I97" s="33"/>
      <c r="J97" s="33"/>
    </row>
    <row r="98" spans="1:10" s="32" customFormat="1" ht="15" x14ac:dyDescent="0.25">
      <c r="A98" s="37" t="s">
        <v>270</v>
      </c>
      <c r="B98" s="38" t="s">
        <v>271</v>
      </c>
      <c r="C98" s="39">
        <v>164053.87</v>
      </c>
      <c r="D98" s="40">
        <f>D99</f>
        <v>462000</v>
      </c>
      <c r="E98" s="40">
        <f>E99</f>
        <v>259812.05</v>
      </c>
      <c r="F98" s="88">
        <f t="shared" si="12"/>
        <v>0.56236374458874461</v>
      </c>
      <c r="G98" s="83" t="s">
        <v>532</v>
      </c>
      <c r="I98" s="33"/>
      <c r="J98" s="33"/>
    </row>
    <row r="99" spans="1:10" s="32" customFormat="1" ht="30" x14ac:dyDescent="0.25">
      <c r="A99" s="37" t="s">
        <v>276</v>
      </c>
      <c r="B99" s="38" t="s">
        <v>277</v>
      </c>
      <c r="C99" s="39">
        <v>164053.87</v>
      </c>
      <c r="D99" s="40">
        <f>D100</f>
        <v>462000</v>
      </c>
      <c r="E99" s="40">
        <f>E100</f>
        <v>259812.05</v>
      </c>
      <c r="F99" s="88">
        <f t="shared" si="12"/>
        <v>0.56236374458874461</v>
      </c>
      <c r="G99" s="83" t="s">
        <v>532</v>
      </c>
      <c r="I99" s="33"/>
      <c r="J99" s="33"/>
    </row>
    <row r="100" spans="1:10" s="32" customFormat="1" ht="30" x14ac:dyDescent="0.25">
      <c r="A100" s="37" t="s">
        <v>278</v>
      </c>
      <c r="B100" s="38" t="s">
        <v>279</v>
      </c>
      <c r="C100" s="39">
        <v>164053.87</v>
      </c>
      <c r="D100" s="40">
        <v>462000</v>
      </c>
      <c r="E100" s="40">
        <v>259812.05</v>
      </c>
      <c r="F100" s="88">
        <f t="shared" si="12"/>
        <v>0.56236374458874461</v>
      </c>
      <c r="G100" s="83" t="s">
        <v>532</v>
      </c>
      <c r="I100" s="33"/>
      <c r="J100" s="33"/>
    </row>
    <row r="101" spans="1:10" s="32" customFormat="1" ht="15" x14ac:dyDescent="0.25">
      <c r="A101" s="37" t="s">
        <v>159</v>
      </c>
      <c r="B101" s="38" t="s">
        <v>158</v>
      </c>
      <c r="C101" s="39">
        <v>36305171.710000001</v>
      </c>
      <c r="D101" s="39">
        <f t="shared" ref="D101:E101" si="26">D102+D104</f>
        <v>158625795.08000001</v>
      </c>
      <c r="E101" s="39">
        <f t="shared" si="26"/>
        <v>124181409.16000001</v>
      </c>
      <c r="F101" s="88">
        <f t="shared" si="12"/>
        <v>0.78285759953084166</v>
      </c>
      <c r="G101" s="83" t="s">
        <v>558</v>
      </c>
      <c r="I101" s="33"/>
      <c r="J101" s="33"/>
    </row>
    <row r="102" spans="1:10" s="32" customFormat="1" ht="30" x14ac:dyDescent="0.25">
      <c r="A102" s="37" t="s">
        <v>280</v>
      </c>
      <c r="B102" s="38" t="s">
        <v>281</v>
      </c>
      <c r="C102" s="39">
        <v>374116.39</v>
      </c>
      <c r="D102" s="40">
        <f>D103</f>
        <v>576000</v>
      </c>
      <c r="E102" s="40">
        <v>508516.12</v>
      </c>
      <c r="F102" s="88">
        <f t="shared" si="12"/>
        <v>0.8828404861111111</v>
      </c>
      <c r="G102" s="83" t="s">
        <v>531</v>
      </c>
      <c r="I102" s="33"/>
      <c r="J102" s="33"/>
    </row>
    <row r="103" spans="1:10" s="32" customFormat="1" ht="30" x14ac:dyDescent="0.25">
      <c r="A103" s="37" t="s">
        <v>282</v>
      </c>
      <c r="B103" s="38" t="s">
        <v>283</v>
      </c>
      <c r="C103" s="39">
        <v>374116.39</v>
      </c>
      <c r="D103" s="40">
        <v>576000</v>
      </c>
      <c r="E103" s="40">
        <v>508516.12</v>
      </c>
      <c r="F103" s="88">
        <f t="shared" si="12"/>
        <v>0.8828404861111111</v>
      </c>
      <c r="G103" s="83" t="s">
        <v>531</v>
      </c>
      <c r="I103" s="33"/>
      <c r="J103" s="33"/>
    </row>
    <row r="104" spans="1:10" s="32" customFormat="1" ht="15" x14ac:dyDescent="0.25">
      <c r="A104" s="37" t="s">
        <v>161</v>
      </c>
      <c r="B104" s="38" t="s">
        <v>160</v>
      </c>
      <c r="C104" s="39">
        <v>35931055.32</v>
      </c>
      <c r="D104" s="40">
        <f>D105</f>
        <v>158049795.08000001</v>
      </c>
      <c r="E104" s="40">
        <v>123672893.04000001</v>
      </c>
      <c r="F104" s="88">
        <f t="shared" si="12"/>
        <v>0.78249321979443587</v>
      </c>
      <c r="G104" s="83" t="s">
        <v>558</v>
      </c>
      <c r="I104" s="33"/>
      <c r="J104" s="33"/>
    </row>
    <row r="105" spans="1:10" s="32" customFormat="1" ht="15" x14ac:dyDescent="0.25">
      <c r="A105" s="37" t="s">
        <v>163</v>
      </c>
      <c r="B105" s="38" t="s">
        <v>162</v>
      </c>
      <c r="C105" s="39">
        <v>35931055.32</v>
      </c>
      <c r="D105" s="40">
        <v>158049795.08000001</v>
      </c>
      <c r="E105" s="40">
        <v>123672893.04000001</v>
      </c>
      <c r="F105" s="88">
        <f t="shared" si="12"/>
        <v>0.78249321979443587</v>
      </c>
      <c r="G105" s="83" t="s">
        <v>558</v>
      </c>
      <c r="I105" s="33"/>
      <c r="J105" s="33"/>
    </row>
    <row r="106" spans="1:10" s="32" customFormat="1" ht="15" x14ac:dyDescent="0.25">
      <c r="A106" s="43" t="s">
        <v>165</v>
      </c>
      <c r="B106" s="44" t="s">
        <v>164</v>
      </c>
      <c r="C106" s="45">
        <f>C107+C111+C119+C116</f>
        <v>58855365.390000008</v>
      </c>
      <c r="D106" s="45">
        <f>D107+D111+D119+D116</f>
        <v>73349100</v>
      </c>
      <c r="E106" s="45">
        <f>E107+E111+E119+E116</f>
        <v>61519857.550000004</v>
      </c>
      <c r="F106" s="89">
        <f t="shared" si="12"/>
        <v>0.83872682214233041</v>
      </c>
      <c r="G106" s="83">
        <f t="shared" si="13"/>
        <v>1.0452718650601176</v>
      </c>
      <c r="I106" s="33"/>
      <c r="J106" s="33"/>
    </row>
    <row r="107" spans="1:10" s="32" customFormat="1" ht="45" x14ac:dyDescent="0.25">
      <c r="A107" s="47" t="s">
        <v>167</v>
      </c>
      <c r="B107" s="48" t="s">
        <v>166</v>
      </c>
      <c r="C107" s="49">
        <f>C108</f>
        <v>25189336.539999999</v>
      </c>
      <c r="D107" s="50">
        <f t="shared" ref="D107:E107" si="27">D108</f>
        <v>22519000</v>
      </c>
      <c r="E107" s="50">
        <f t="shared" si="27"/>
        <v>19106616.030000001</v>
      </c>
      <c r="F107" s="89">
        <f t="shared" si="12"/>
        <v>0.84846645188507486</v>
      </c>
      <c r="G107" s="83">
        <f t="shared" si="13"/>
        <v>0.75852001896354837</v>
      </c>
      <c r="I107" s="33"/>
      <c r="J107" s="33"/>
    </row>
    <row r="108" spans="1:10" s="32" customFormat="1" ht="60" x14ac:dyDescent="0.25">
      <c r="A108" s="47" t="s">
        <v>169</v>
      </c>
      <c r="B108" s="48" t="s">
        <v>168</v>
      </c>
      <c r="C108" s="49">
        <f>C109+C110</f>
        <v>25189336.539999999</v>
      </c>
      <c r="D108" s="50">
        <f t="shared" ref="D108:E108" si="28">D109+D110</f>
        <v>22519000</v>
      </c>
      <c r="E108" s="50">
        <f t="shared" si="28"/>
        <v>19106616.030000001</v>
      </c>
      <c r="F108" s="89">
        <f t="shared" si="12"/>
        <v>0.84846645188507486</v>
      </c>
      <c r="G108" s="83">
        <f t="shared" si="13"/>
        <v>0.75852001896354837</v>
      </c>
      <c r="I108" s="33"/>
      <c r="J108" s="33"/>
    </row>
    <row r="109" spans="1:10" s="32" customFormat="1" ht="60" x14ac:dyDescent="0.25">
      <c r="A109" s="47" t="s">
        <v>526</v>
      </c>
      <c r="B109" s="52" t="s">
        <v>527</v>
      </c>
      <c r="C109" s="54">
        <v>16758</v>
      </c>
      <c r="D109" s="55">
        <v>0</v>
      </c>
      <c r="E109" s="55">
        <v>0</v>
      </c>
      <c r="F109" s="89">
        <v>0</v>
      </c>
      <c r="G109" s="83" t="s">
        <v>528</v>
      </c>
      <c r="I109" s="33"/>
      <c r="J109" s="33"/>
    </row>
    <row r="110" spans="1:10" s="32" customFormat="1" ht="45" x14ac:dyDescent="0.25">
      <c r="A110" s="56" t="s">
        <v>412</v>
      </c>
      <c r="B110" s="57" t="s">
        <v>483</v>
      </c>
      <c r="C110" s="49">
        <v>25172578.539999999</v>
      </c>
      <c r="D110" s="50">
        <v>22519000</v>
      </c>
      <c r="E110" s="50">
        <v>19106616.030000001</v>
      </c>
      <c r="F110" s="89">
        <f t="shared" si="12"/>
        <v>0.84846645188507486</v>
      </c>
      <c r="G110" s="83">
        <f t="shared" si="13"/>
        <v>0.75902498425574494</v>
      </c>
      <c r="I110" s="33"/>
      <c r="J110" s="33"/>
    </row>
    <row r="111" spans="1:10" s="32" customFormat="1" ht="30" x14ac:dyDescent="0.25">
      <c r="A111" s="47" t="s">
        <v>171</v>
      </c>
      <c r="B111" s="48" t="s">
        <v>170</v>
      </c>
      <c r="C111" s="49">
        <f>C112+C114</f>
        <v>19245172.610000003</v>
      </c>
      <c r="D111" s="49">
        <f>D112+D114</f>
        <v>24975000</v>
      </c>
      <c r="E111" s="49">
        <f>E112+E114</f>
        <v>18739119.68</v>
      </c>
      <c r="F111" s="89">
        <f t="shared" si="12"/>
        <v>0.75031510230230225</v>
      </c>
      <c r="G111" s="83">
        <f t="shared" si="13"/>
        <v>0.9737049419999978</v>
      </c>
      <c r="I111" s="33"/>
      <c r="J111" s="33"/>
    </row>
    <row r="112" spans="1:10" s="32" customFormat="1" ht="30" x14ac:dyDescent="0.25">
      <c r="A112" s="47" t="s">
        <v>173</v>
      </c>
      <c r="B112" s="48" t="s">
        <v>172</v>
      </c>
      <c r="C112" s="49">
        <f>C113</f>
        <v>17904513.100000001</v>
      </c>
      <c r="D112" s="49">
        <f t="shared" ref="D112:E112" si="29">D113</f>
        <v>23263000</v>
      </c>
      <c r="E112" s="49">
        <f t="shared" si="29"/>
        <v>16938297.780000001</v>
      </c>
      <c r="F112" s="89">
        <f t="shared" si="12"/>
        <v>0.72812181489919625</v>
      </c>
      <c r="G112" s="83">
        <f t="shared" si="13"/>
        <v>0.94603509659248985</v>
      </c>
      <c r="I112" s="33"/>
      <c r="J112" s="33"/>
    </row>
    <row r="113" spans="1:10" s="32" customFormat="1" ht="30" x14ac:dyDescent="0.25">
      <c r="A113" s="47" t="s">
        <v>175</v>
      </c>
      <c r="B113" s="48" t="s">
        <v>174</v>
      </c>
      <c r="C113" s="49">
        <v>17904513.100000001</v>
      </c>
      <c r="D113" s="50">
        <v>23263000</v>
      </c>
      <c r="E113" s="50">
        <v>16938297.780000001</v>
      </c>
      <c r="F113" s="89">
        <f t="shared" si="12"/>
        <v>0.72812181489919625</v>
      </c>
      <c r="G113" s="83">
        <f t="shared" si="13"/>
        <v>0.94603509659248985</v>
      </c>
      <c r="I113" s="33"/>
      <c r="J113" s="33"/>
    </row>
    <row r="114" spans="1:10" s="32" customFormat="1" ht="30" x14ac:dyDescent="0.25">
      <c r="A114" s="47" t="s">
        <v>177</v>
      </c>
      <c r="B114" s="48" t="s">
        <v>176</v>
      </c>
      <c r="C114" s="49">
        <f>C115</f>
        <v>1340659.51</v>
      </c>
      <c r="D114" s="49">
        <f t="shared" ref="D114:E114" si="30">D115</f>
        <v>1712000</v>
      </c>
      <c r="E114" s="49">
        <f t="shared" si="30"/>
        <v>1800821.9</v>
      </c>
      <c r="F114" s="89">
        <f t="shared" si="12"/>
        <v>1.0518819509345794</v>
      </c>
      <c r="G114" s="83">
        <f t="shared" si="13"/>
        <v>1.3432358377109486</v>
      </c>
      <c r="I114" s="33"/>
      <c r="J114" s="33"/>
    </row>
    <row r="115" spans="1:10" s="32" customFormat="1" ht="30" x14ac:dyDescent="0.25">
      <c r="A115" s="47" t="s">
        <v>179</v>
      </c>
      <c r="B115" s="48" t="s">
        <v>178</v>
      </c>
      <c r="C115" s="49">
        <v>1340659.51</v>
      </c>
      <c r="D115" s="50">
        <v>1712000</v>
      </c>
      <c r="E115" s="50">
        <v>1800821.9</v>
      </c>
      <c r="F115" s="89">
        <f t="shared" si="12"/>
        <v>1.0518819509345794</v>
      </c>
      <c r="G115" s="83">
        <f t="shared" si="13"/>
        <v>1.3432358377109486</v>
      </c>
      <c r="I115" s="33"/>
      <c r="J115" s="33"/>
    </row>
    <row r="116" spans="1:10" s="32" customFormat="1" ht="45" x14ac:dyDescent="0.25">
      <c r="A116" s="47" t="s">
        <v>181</v>
      </c>
      <c r="B116" s="48" t="s">
        <v>180</v>
      </c>
      <c r="C116" s="49">
        <f>C117</f>
        <v>1170416.24</v>
      </c>
      <c r="D116" s="49">
        <f t="shared" ref="D116:E117" si="31">D117</f>
        <v>1530000</v>
      </c>
      <c r="E116" s="49">
        <f t="shared" si="31"/>
        <v>1308170.8999999999</v>
      </c>
      <c r="F116" s="89">
        <f t="shared" si="12"/>
        <v>0.85501366013071889</v>
      </c>
      <c r="G116" s="83">
        <f t="shared" si="13"/>
        <v>1.1176971536211766</v>
      </c>
      <c r="I116" s="33"/>
      <c r="J116" s="33"/>
    </row>
    <row r="117" spans="1:10" s="32" customFormat="1" ht="45" x14ac:dyDescent="0.25">
      <c r="A117" s="47" t="s">
        <v>183</v>
      </c>
      <c r="B117" s="48" t="s">
        <v>182</v>
      </c>
      <c r="C117" s="49">
        <f>C118</f>
        <v>1170416.24</v>
      </c>
      <c r="D117" s="49">
        <f t="shared" si="31"/>
        <v>1530000</v>
      </c>
      <c r="E117" s="49">
        <f t="shared" si="31"/>
        <v>1308170.8999999999</v>
      </c>
      <c r="F117" s="89">
        <f t="shared" si="12"/>
        <v>0.85501366013071889</v>
      </c>
      <c r="G117" s="83">
        <f t="shared" si="13"/>
        <v>1.1176971536211766</v>
      </c>
      <c r="I117" s="33"/>
      <c r="J117" s="33"/>
    </row>
    <row r="118" spans="1:10" s="32" customFormat="1" ht="85.5" customHeight="1" x14ac:dyDescent="0.25">
      <c r="A118" s="47" t="s">
        <v>185</v>
      </c>
      <c r="B118" s="48" t="s">
        <v>184</v>
      </c>
      <c r="C118" s="49">
        <v>1170416.24</v>
      </c>
      <c r="D118" s="50">
        <v>1530000</v>
      </c>
      <c r="E118" s="50">
        <v>1308170.8999999999</v>
      </c>
      <c r="F118" s="89">
        <f t="shared" si="12"/>
        <v>0.85501366013071889</v>
      </c>
      <c r="G118" s="83">
        <f t="shared" si="13"/>
        <v>1.1176971536211766</v>
      </c>
      <c r="I118" s="33"/>
      <c r="J118" s="33"/>
    </row>
    <row r="119" spans="1:10" s="32" customFormat="1" ht="81.75" customHeight="1" x14ac:dyDescent="0.25">
      <c r="A119" s="56" t="s">
        <v>484</v>
      </c>
      <c r="B119" s="57" t="s">
        <v>485</v>
      </c>
      <c r="C119" s="49">
        <f>C120</f>
        <v>13250440</v>
      </c>
      <c r="D119" s="49">
        <f t="shared" ref="D119:E119" si="32">D120</f>
        <v>24325100</v>
      </c>
      <c r="E119" s="49">
        <f t="shared" si="32"/>
        <v>22365950.940000001</v>
      </c>
      <c r="F119" s="89">
        <f t="shared" si="12"/>
        <v>0.91945977364944032</v>
      </c>
      <c r="G119" s="83" t="s">
        <v>559</v>
      </c>
      <c r="I119" s="33"/>
      <c r="J119" s="33"/>
    </row>
    <row r="120" spans="1:10" s="32" customFormat="1" ht="45" x14ac:dyDescent="0.25">
      <c r="A120" s="56" t="s">
        <v>486</v>
      </c>
      <c r="B120" s="57" t="s">
        <v>487</v>
      </c>
      <c r="C120" s="49">
        <v>13250440</v>
      </c>
      <c r="D120" s="50">
        <v>24325100</v>
      </c>
      <c r="E120" s="50">
        <v>22365950.940000001</v>
      </c>
      <c r="F120" s="89">
        <f t="shared" si="12"/>
        <v>0.91945977364944032</v>
      </c>
      <c r="G120" s="83" t="s">
        <v>559</v>
      </c>
      <c r="I120" s="33"/>
      <c r="J120" s="33"/>
    </row>
    <row r="121" spans="1:10" s="32" customFormat="1" ht="15" x14ac:dyDescent="0.25">
      <c r="A121" s="43" t="s">
        <v>187</v>
      </c>
      <c r="B121" s="44" t="s">
        <v>186</v>
      </c>
      <c r="C121" s="45">
        <f>C122</f>
        <v>15748971.619999999</v>
      </c>
      <c r="D121" s="45">
        <f t="shared" ref="D121:E121" si="33">D122</f>
        <v>17123000</v>
      </c>
      <c r="E121" s="45">
        <f t="shared" si="33"/>
        <v>13691424.51</v>
      </c>
      <c r="F121" s="91">
        <f t="shared" si="12"/>
        <v>0.79959262454009228</v>
      </c>
      <c r="G121" s="92">
        <f t="shared" si="13"/>
        <v>0.86935355782932067</v>
      </c>
      <c r="I121" s="33"/>
      <c r="J121" s="33"/>
    </row>
    <row r="122" spans="1:10" s="32" customFormat="1" ht="30" x14ac:dyDescent="0.25">
      <c r="A122" s="47" t="s">
        <v>189</v>
      </c>
      <c r="B122" s="48" t="s">
        <v>188</v>
      </c>
      <c r="C122" s="49">
        <f>C123</f>
        <v>15748971.619999999</v>
      </c>
      <c r="D122" s="50">
        <f>D123</f>
        <v>17123000</v>
      </c>
      <c r="E122" s="50">
        <f>E123</f>
        <v>13691424.51</v>
      </c>
      <c r="F122" s="89">
        <f t="shared" si="12"/>
        <v>0.79959262454009228</v>
      </c>
      <c r="G122" s="83">
        <f t="shared" si="13"/>
        <v>0.86935355782932067</v>
      </c>
      <c r="I122" s="33"/>
      <c r="J122" s="33"/>
    </row>
    <row r="123" spans="1:10" s="32" customFormat="1" ht="30" x14ac:dyDescent="0.25">
      <c r="A123" s="47" t="s">
        <v>191</v>
      </c>
      <c r="B123" s="48" t="s">
        <v>190</v>
      </c>
      <c r="C123" s="49">
        <v>15748971.619999999</v>
      </c>
      <c r="D123" s="50">
        <v>17123000</v>
      </c>
      <c r="E123" s="50">
        <v>13691424.51</v>
      </c>
      <c r="F123" s="89">
        <f t="shared" si="12"/>
        <v>0.79959262454009228</v>
      </c>
      <c r="G123" s="83">
        <f t="shared" si="13"/>
        <v>0.86935355782932067</v>
      </c>
      <c r="I123" s="33"/>
      <c r="J123" s="33"/>
    </row>
    <row r="124" spans="1:10" s="32" customFormat="1" ht="15" x14ac:dyDescent="0.25">
      <c r="A124" s="43" t="s">
        <v>193</v>
      </c>
      <c r="B124" s="44" t="s">
        <v>192</v>
      </c>
      <c r="C124" s="45">
        <f>C125+C158+C160+C163+C168+C179</f>
        <v>23981095.170000002</v>
      </c>
      <c r="D124" s="45">
        <f>D125+D160+D163+D168+D179+D158</f>
        <v>32123000</v>
      </c>
      <c r="E124" s="45">
        <f>E125+E160+E163+E168+E179+E158</f>
        <v>43608996.240000002</v>
      </c>
      <c r="F124" s="91">
        <f t="shared" si="12"/>
        <v>1.3575629997198271</v>
      </c>
      <c r="G124" s="92">
        <f t="shared" si="13"/>
        <v>1.8184739241831713</v>
      </c>
      <c r="I124" s="33"/>
      <c r="J124" s="33"/>
    </row>
    <row r="125" spans="1:10" s="32" customFormat="1" ht="30" x14ac:dyDescent="0.25">
      <c r="A125" s="47" t="s">
        <v>284</v>
      </c>
      <c r="B125" s="48" t="s">
        <v>285</v>
      </c>
      <c r="C125" s="49">
        <f>C126+C128+C130+C133+C136+C138+C140+C142+C144+C146+C149+C151+C153+C156</f>
        <v>15356087.650000002</v>
      </c>
      <c r="D125" s="49">
        <f t="shared" ref="D125:E125" si="34">D126+D128+D130+D133+D136+D138+D140+D142+D144+D146+D149+D151+D153+D156</f>
        <v>21075200</v>
      </c>
      <c r="E125" s="49">
        <f t="shared" si="34"/>
        <v>10863587.73</v>
      </c>
      <c r="F125" s="89">
        <f t="shared" si="12"/>
        <v>0.51546783565517762</v>
      </c>
      <c r="G125" s="83">
        <f t="shared" si="13"/>
        <v>0.70744501969549511</v>
      </c>
      <c r="I125" s="33"/>
      <c r="J125" s="33"/>
    </row>
    <row r="126" spans="1:10" s="32" customFormat="1" ht="45" x14ac:dyDescent="0.25">
      <c r="A126" s="47" t="s">
        <v>286</v>
      </c>
      <c r="B126" s="48" t="s">
        <v>488</v>
      </c>
      <c r="C126" s="49">
        <v>164359.35999999999</v>
      </c>
      <c r="D126" s="50">
        <f>D127</f>
        <v>212000</v>
      </c>
      <c r="E126" s="50">
        <v>146005.94</v>
      </c>
      <c r="F126" s="89">
        <f t="shared" si="12"/>
        <v>0.68870726415094341</v>
      </c>
      <c r="G126" s="83">
        <f t="shared" si="13"/>
        <v>0.88833358805972484</v>
      </c>
      <c r="I126" s="33"/>
      <c r="J126" s="33"/>
    </row>
    <row r="127" spans="1:10" s="32" customFormat="1" ht="60" x14ac:dyDescent="0.25">
      <c r="A127" s="47" t="s">
        <v>287</v>
      </c>
      <c r="B127" s="48" t="s">
        <v>489</v>
      </c>
      <c r="C127" s="49">
        <v>164359.35999999999</v>
      </c>
      <c r="D127" s="50">
        <v>212000</v>
      </c>
      <c r="E127" s="50">
        <v>146005.94</v>
      </c>
      <c r="F127" s="89">
        <f t="shared" si="12"/>
        <v>0.68870726415094341</v>
      </c>
      <c r="G127" s="83">
        <f t="shared" si="13"/>
        <v>0.88833358805972484</v>
      </c>
      <c r="I127" s="33"/>
      <c r="J127" s="33"/>
    </row>
    <row r="128" spans="1:10" s="32" customFormat="1" ht="45" x14ac:dyDescent="0.25">
      <c r="A128" s="47" t="s">
        <v>288</v>
      </c>
      <c r="B128" s="48" t="s">
        <v>490</v>
      </c>
      <c r="C128" s="49">
        <v>1252481.25</v>
      </c>
      <c r="D128" s="50">
        <f>D129</f>
        <v>1846000</v>
      </c>
      <c r="E128" s="50">
        <v>1406495.9</v>
      </c>
      <c r="F128" s="89">
        <f t="shared" si="12"/>
        <v>0.76191543878656554</v>
      </c>
      <c r="G128" s="83">
        <f t="shared" si="13"/>
        <v>1.122967629255927</v>
      </c>
      <c r="I128" s="33"/>
      <c r="J128" s="33"/>
    </row>
    <row r="129" spans="1:10" s="32" customFormat="1" ht="60" x14ac:dyDescent="0.25">
      <c r="A129" s="47" t="s">
        <v>289</v>
      </c>
      <c r="B129" s="48" t="s">
        <v>491</v>
      </c>
      <c r="C129" s="49">
        <v>1252481.25</v>
      </c>
      <c r="D129" s="50">
        <v>1846000</v>
      </c>
      <c r="E129" s="50">
        <v>1406495.9</v>
      </c>
      <c r="F129" s="89">
        <f t="shared" si="12"/>
        <v>0.76191543878656554</v>
      </c>
      <c r="G129" s="83">
        <f t="shared" si="13"/>
        <v>1.122967629255927</v>
      </c>
      <c r="I129" s="33"/>
      <c r="J129" s="33"/>
    </row>
    <row r="130" spans="1:10" s="32" customFormat="1" ht="45" x14ac:dyDescent="0.25">
      <c r="A130" s="47" t="s">
        <v>290</v>
      </c>
      <c r="B130" s="48" t="s">
        <v>492</v>
      </c>
      <c r="C130" s="50">
        <v>810210.88</v>
      </c>
      <c r="D130" s="50">
        <f>D131+D132</f>
        <v>1175000</v>
      </c>
      <c r="E130" s="50">
        <v>1291795.72</v>
      </c>
      <c r="F130" s="89">
        <f t="shared" si="12"/>
        <v>1.0994006127659575</v>
      </c>
      <c r="G130" s="83">
        <f t="shared" si="13"/>
        <v>1.594394437161841</v>
      </c>
      <c r="I130" s="33"/>
      <c r="J130" s="33"/>
    </row>
    <row r="131" spans="1:10" s="32" customFormat="1" ht="60" x14ac:dyDescent="0.25">
      <c r="A131" s="47" t="s">
        <v>291</v>
      </c>
      <c r="B131" s="48" t="s">
        <v>493</v>
      </c>
      <c r="C131" s="50">
        <v>770710.88</v>
      </c>
      <c r="D131" s="50">
        <v>1122000</v>
      </c>
      <c r="E131" s="50">
        <v>1291795.72</v>
      </c>
      <c r="F131" s="89">
        <f t="shared" si="12"/>
        <v>1.1513330837789661</v>
      </c>
      <c r="G131" s="83">
        <f t="shared" si="13"/>
        <v>1.6761093602311674</v>
      </c>
      <c r="I131" s="33"/>
      <c r="J131" s="33"/>
    </row>
    <row r="132" spans="1:10" s="32" customFormat="1" ht="45" x14ac:dyDescent="0.25">
      <c r="A132" s="47" t="s">
        <v>292</v>
      </c>
      <c r="B132" s="48" t="s">
        <v>494</v>
      </c>
      <c r="C132" s="50">
        <v>39500</v>
      </c>
      <c r="D132" s="50">
        <v>53000</v>
      </c>
      <c r="E132" s="50">
        <v>0</v>
      </c>
      <c r="F132" s="89">
        <f t="shared" si="12"/>
        <v>0</v>
      </c>
      <c r="G132" s="83">
        <f t="shared" si="13"/>
        <v>0</v>
      </c>
      <c r="I132" s="33"/>
      <c r="J132" s="33"/>
    </row>
    <row r="133" spans="1:10" s="32" customFormat="1" ht="45" x14ac:dyDescent="0.25">
      <c r="A133" s="47" t="s">
        <v>293</v>
      </c>
      <c r="B133" s="48" t="s">
        <v>495</v>
      </c>
      <c r="C133" s="50">
        <v>740037.39</v>
      </c>
      <c r="D133" s="50">
        <f>D134+D135</f>
        <v>1056000</v>
      </c>
      <c r="E133" s="50">
        <v>490821.3</v>
      </c>
      <c r="F133" s="89">
        <f t="shared" si="12"/>
        <v>0.46479289772727272</v>
      </c>
      <c r="G133" s="83">
        <f t="shared" si="13"/>
        <v>0.66323851555662605</v>
      </c>
      <c r="I133" s="33"/>
      <c r="J133" s="33"/>
    </row>
    <row r="134" spans="1:10" s="32" customFormat="1" ht="60" x14ac:dyDescent="0.25">
      <c r="A134" s="47" t="s">
        <v>358</v>
      </c>
      <c r="B134" s="48" t="s">
        <v>496</v>
      </c>
      <c r="C134" s="50">
        <v>740037.39</v>
      </c>
      <c r="D134" s="50">
        <v>1011000</v>
      </c>
      <c r="E134" s="50">
        <v>490821.3</v>
      </c>
      <c r="F134" s="89">
        <f t="shared" si="12"/>
        <v>0.48548100890207713</v>
      </c>
      <c r="G134" s="83">
        <f t="shared" si="13"/>
        <v>0.66323851555662605</v>
      </c>
      <c r="I134" s="33"/>
      <c r="J134" s="33"/>
    </row>
    <row r="135" spans="1:10" s="32" customFormat="1" ht="60" x14ac:dyDescent="0.25">
      <c r="A135" s="47" t="s">
        <v>294</v>
      </c>
      <c r="B135" s="48" t="s">
        <v>497</v>
      </c>
      <c r="C135" s="50">
        <v>0</v>
      </c>
      <c r="D135" s="50">
        <v>45000</v>
      </c>
      <c r="E135" s="50">
        <v>0</v>
      </c>
      <c r="F135" s="89">
        <f t="shared" ref="F135:F198" si="35">E135/D135</f>
        <v>0</v>
      </c>
      <c r="G135" s="83" t="s">
        <v>528</v>
      </c>
      <c r="I135" s="33"/>
      <c r="J135" s="33"/>
    </row>
    <row r="136" spans="1:10" s="32" customFormat="1" ht="45" x14ac:dyDescent="0.25">
      <c r="A136" s="47" t="s">
        <v>359</v>
      </c>
      <c r="B136" s="48" t="s">
        <v>498</v>
      </c>
      <c r="C136" s="49">
        <v>5000</v>
      </c>
      <c r="D136" s="50">
        <f>D137</f>
        <v>5000</v>
      </c>
      <c r="E136" s="50">
        <v>8000</v>
      </c>
      <c r="F136" s="89">
        <f t="shared" si="35"/>
        <v>1.6</v>
      </c>
      <c r="G136" s="83" t="s">
        <v>532</v>
      </c>
      <c r="I136" s="33"/>
      <c r="J136" s="33"/>
    </row>
    <row r="137" spans="1:10" s="32" customFormat="1" ht="60" x14ac:dyDescent="0.25">
      <c r="A137" s="47" t="s">
        <v>499</v>
      </c>
      <c r="B137" s="48" t="s">
        <v>500</v>
      </c>
      <c r="C137" s="49">
        <v>5000</v>
      </c>
      <c r="D137" s="50">
        <v>5000</v>
      </c>
      <c r="E137" s="50">
        <v>8000</v>
      </c>
      <c r="F137" s="89">
        <f t="shared" si="35"/>
        <v>1.6</v>
      </c>
      <c r="G137" s="83" t="s">
        <v>532</v>
      </c>
      <c r="I137" s="33"/>
      <c r="J137" s="33"/>
    </row>
    <row r="138" spans="1:10" s="32" customFormat="1" ht="45" x14ac:dyDescent="0.25">
      <c r="A138" s="47" t="s">
        <v>413</v>
      </c>
      <c r="B138" s="48" t="s">
        <v>415</v>
      </c>
      <c r="C138" s="49">
        <v>3000</v>
      </c>
      <c r="D138" s="50">
        <f>D139</f>
        <v>3000</v>
      </c>
      <c r="E138" s="50">
        <v>3000</v>
      </c>
      <c r="F138" s="89">
        <f t="shared" si="35"/>
        <v>1</v>
      </c>
      <c r="G138" s="83">
        <f t="shared" ref="G135:G198" si="36">E138/C138</f>
        <v>1</v>
      </c>
      <c r="I138" s="33"/>
      <c r="J138" s="33"/>
    </row>
    <row r="139" spans="1:10" s="32" customFormat="1" ht="60" x14ac:dyDescent="0.25">
      <c r="A139" s="47" t="s">
        <v>414</v>
      </c>
      <c r="B139" s="48" t="s">
        <v>416</v>
      </c>
      <c r="C139" s="49">
        <v>3000</v>
      </c>
      <c r="D139" s="50">
        <v>3000</v>
      </c>
      <c r="E139" s="50">
        <v>3000</v>
      </c>
      <c r="F139" s="89">
        <f t="shared" si="35"/>
        <v>1</v>
      </c>
      <c r="G139" s="83">
        <f t="shared" si="36"/>
        <v>1</v>
      </c>
      <c r="I139" s="33"/>
      <c r="J139" s="33"/>
    </row>
    <row r="140" spans="1:10" s="32" customFormat="1" ht="30" x14ac:dyDescent="0.25">
      <c r="A140" s="47" t="s">
        <v>501</v>
      </c>
      <c r="B140" s="48" t="s">
        <v>502</v>
      </c>
      <c r="C140" s="49">
        <v>200</v>
      </c>
      <c r="D140" s="50">
        <f>D141</f>
        <v>0</v>
      </c>
      <c r="E140" s="50">
        <v>20000</v>
      </c>
      <c r="F140" s="89" t="s">
        <v>528</v>
      </c>
      <c r="G140" s="83" t="s">
        <v>528</v>
      </c>
      <c r="I140" s="33"/>
      <c r="J140" s="33"/>
    </row>
    <row r="141" spans="1:10" s="32" customFormat="1" ht="45" x14ac:dyDescent="0.25">
      <c r="A141" s="47" t="s">
        <v>360</v>
      </c>
      <c r="B141" s="48" t="s">
        <v>503</v>
      </c>
      <c r="C141" s="49">
        <v>200</v>
      </c>
      <c r="D141" s="50">
        <v>0</v>
      </c>
      <c r="E141" s="50">
        <v>20000</v>
      </c>
      <c r="F141" s="89" t="s">
        <v>528</v>
      </c>
      <c r="G141" s="83" t="s">
        <v>528</v>
      </c>
      <c r="I141" s="33"/>
      <c r="J141" s="33"/>
    </row>
    <row r="142" spans="1:10" s="32" customFormat="1" ht="45" x14ac:dyDescent="0.25">
      <c r="A142" s="47" t="s">
        <v>295</v>
      </c>
      <c r="B142" s="48" t="s">
        <v>504</v>
      </c>
      <c r="C142" s="49">
        <v>134800</v>
      </c>
      <c r="D142" s="50">
        <f>D143</f>
        <v>176000</v>
      </c>
      <c r="E142" s="50">
        <v>66300</v>
      </c>
      <c r="F142" s="89">
        <f t="shared" si="35"/>
        <v>0.37670454545454546</v>
      </c>
      <c r="G142" s="83">
        <f t="shared" si="36"/>
        <v>0.49183976261127599</v>
      </c>
      <c r="I142" s="33"/>
      <c r="J142" s="33"/>
    </row>
    <row r="143" spans="1:10" s="32" customFormat="1" ht="60" x14ac:dyDescent="0.25">
      <c r="A143" s="47" t="s">
        <v>296</v>
      </c>
      <c r="B143" s="48" t="s">
        <v>505</v>
      </c>
      <c r="C143" s="49">
        <v>134800</v>
      </c>
      <c r="D143" s="50">
        <v>176000</v>
      </c>
      <c r="E143" s="50">
        <v>66300</v>
      </c>
      <c r="F143" s="89">
        <f t="shared" si="35"/>
        <v>0.37670454545454546</v>
      </c>
      <c r="G143" s="83">
        <f t="shared" si="36"/>
        <v>0.49183976261127599</v>
      </c>
      <c r="I143" s="33"/>
      <c r="J143" s="33"/>
    </row>
    <row r="144" spans="1:10" s="32" customFormat="1" ht="45" x14ac:dyDescent="0.25">
      <c r="A144" s="47" t="s">
        <v>297</v>
      </c>
      <c r="B144" s="48" t="s">
        <v>506</v>
      </c>
      <c r="C144" s="49">
        <v>364381.54</v>
      </c>
      <c r="D144" s="50">
        <f>D145</f>
        <v>514000</v>
      </c>
      <c r="E144" s="50">
        <v>398655.94</v>
      </c>
      <c r="F144" s="89">
        <f t="shared" si="35"/>
        <v>0.77559521400778209</v>
      </c>
      <c r="G144" s="83">
        <f t="shared" si="36"/>
        <v>1.0940618451747035</v>
      </c>
      <c r="I144" s="33"/>
      <c r="J144" s="33"/>
    </row>
    <row r="145" spans="1:10" s="32" customFormat="1" ht="60" x14ac:dyDescent="0.25">
      <c r="A145" s="47" t="s">
        <v>298</v>
      </c>
      <c r="B145" s="48" t="s">
        <v>507</v>
      </c>
      <c r="C145" s="49">
        <v>364381.54</v>
      </c>
      <c r="D145" s="50">
        <v>514000</v>
      </c>
      <c r="E145" s="50">
        <v>398655.94</v>
      </c>
      <c r="F145" s="89">
        <f t="shared" si="35"/>
        <v>0.77559521400778209</v>
      </c>
      <c r="G145" s="83">
        <f t="shared" si="36"/>
        <v>1.0940618451747035</v>
      </c>
      <c r="I145" s="33"/>
      <c r="J145" s="33"/>
    </row>
    <row r="146" spans="1:10" s="32" customFormat="1" ht="45" x14ac:dyDescent="0.25">
      <c r="A146" s="47" t="s">
        <v>299</v>
      </c>
      <c r="B146" s="48" t="s">
        <v>508</v>
      </c>
      <c r="C146" s="49">
        <v>338381.1</v>
      </c>
      <c r="D146" s="49">
        <f t="shared" ref="D146" si="37">D147+D148</f>
        <v>468000</v>
      </c>
      <c r="E146" s="49">
        <v>267355.36</v>
      </c>
      <c r="F146" s="89">
        <f t="shared" si="35"/>
        <v>0.57127213675213673</v>
      </c>
      <c r="G146" s="83">
        <f t="shared" si="36"/>
        <v>0.79010133840217434</v>
      </c>
      <c r="I146" s="33"/>
      <c r="J146" s="33"/>
    </row>
    <row r="147" spans="1:10" s="32" customFormat="1" ht="75" x14ac:dyDescent="0.25">
      <c r="A147" s="47" t="s">
        <v>300</v>
      </c>
      <c r="B147" s="48" t="s">
        <v>509</v>
      </c>
      <c r="C147" s="49">
        <v>202738.35</v>
      </c>
      <c r="D147" s="50">
        <v>273000</v>
      </c>
      <c r="E147" s="50">
        <v>166110.10999999999</v>
      </c>
      <c r="F147" s="89">
        <f t="shared" si="35"/>
        <v>0.60846194139194132</v>
      </c>
      <c r="G147" s="83">
        <f t="shared" si="36"/>
        <v>0.81933245486115469</v>
      </c>
      <c r="I147" s="33"/>
      <c r="J147" s="33"/>
    </row>
    <row r="148" spans="1:10" s="32" customFormat="1" ht="75" x14ac:dyDescent="0.25">
      <c r="A148" s="47" t="s">
        <v>301</v>
      </c>
      <c r="B148" s="48" t="s">
        <v>510</v>
      </c>
      <c r="C148" s="49">
        <v>135642.75</v>
      </c>
      <c r="D148" s="50">
        <v>195000</v>
      </c>
      <c r="E148" s="50">
        <v>101245.25</v>
      </c>
      <c r="F148" s="89">
        <f t="shared" si="35"/>
        <v>0.51920641025641023</v>
      </c>
      <c r="G148" s="83">
        <f t="shared" si="36"/>
        <v>0.74641106878178154</v>
      </c>
      <c r="I148" s="33"/>
      <c r="J148" s="33"/>
    </row>
    <row r="149" spans="1:10" s="32" customFormat="1" ht="45" x14ac:dyDescent="0.25">
      <c r="A149" s="47" t="s">
        <v>302</v>
      </c>
      <c r="B149" s="48" t="s">
        <v>511</v>
      </c>
      <c r="C149" s="49">
        <v>43659.59</v>
      </c>
      <c r="D149" s="50">
        <v>63000</v>
      </c>
      <c r="E149" s="50">
        <v>52923.1</v>
      </c>
      <c r="F149" s="89">
        <f t="shared" si="35"/>
        <v>0.84004920634920632</v>
      </c>
      <c r="G149" s="83" t="s">
        <v>529</v>
      </c>
      <c r="I149" s="33"/>
      <c r="J149" s="33"/>
    </row>
    <row r="150" spans="1:10" s="32" customFormat="1" ht="60" x14ac:dyDescent="0.25">
      <c r="A150" s="47" t="s">
        <v>303</v>
      </c>
      <c r="B150" s="48" t="s">
        <v>512</v>
      </c>
      <c r="C150" s="49">
        <v>43659.59</v>
      </c>
      <c r="D150" s="50">
        <v>63000</v>
      </c>
      <c r="E150" s="50">
        <v>52923.1</v>
      </c>
      <c r="F150" s="89">
        <f t="shared" si="35"/>
        <v>0.84004920634920632</v>
      </c>
      <c r="G150" s="83" t="s">
        <v>529</v>
      </c>
      <c r="I150" s="33"/>
      <c r="J150" s="33"/>
    </row>
    <row r="151" spans="1:10" s="32" customFormat="1" ht="60" x14ac:dyDescent="0.25">
      <c r="A151" s="47" t="s">
        <v>361</v>
      </c>
      <c r="B151" s="48" t="s">
        <v>513</v>
      </c>
      <c r="C151" s="49">
        <v>135246.91</v>
      </c>
      <c r="D151" s="50">
        <f>D152</f>
        <v>177000</v>
      </c>
      <c r="E151" s="50">
        <v>0</v>
      </c>
      <c r="F151" s="89">
        <f t="shared" si="35"/>
        <v>0</v>
      </c>
      <c r="G151" s="83">
        <f t="shared" si="36"/>
        <v>0</v>
      </c>
      <c r="I151" s="33"/>
      <c r="J151" s="33"/>
    </row>
    <row r="152" spans="1:10" s="32" customFormat="1" ht="75" x14ac:dyDescent="0.25">
      <c r="A152" s="47" t="s">
        <v>362</v>
      </c>
      <c r="B152" s="48" t="s">
        <v>514</v>
      </c>
      <c r="C152" s="49">
        <v>135246.91</v>
      </c>
      <c r="D152" s="50">
        <v>177000</v>
      </c>
      <c r="E152" s="50">
        <v>0</v>
      </c>
      <c r="F152" s="89">
        <f t="shared" si="35"/>
        <v>0</v>
      </c>
      <c r="G152" s="83">
        <f t="shared" si="36"/>
        <v>0</v>
      </c>
      <c r="I152" s="33"/>
      <c r="J152" s="33"/>
    </row>
    <row r="153" spans="1:10" s="32" customFormat="1" ht="45" x14ac:dyDescent="0.25">
      <c r="A153" s="47" t="s">
        <v>304</v>
      </c>
      <c r="B153" s="48" t="s">
        <v>515</v>
      </c>
      <c r="C153" s="49">
        <v>5097828.9400000004</v>
      </c>
      <c r="D153" s="49">
        <f t="shared" ref="D153" si="38">D154+D155</f>
        <v>6518200</v>
      </c>
      <c r="E153" s="49">
        <v>1657152.14</v>
      </c>
      <c r="F153" s="89">
        <f t="shared" si="35"/>
        <v>0.25423462612377651</v>
      </c>
      <c r="G153" s="83">
        <f t="shared" si="36"/>
        <v>0.32507017389249626</v>
      </c>
      <c r="I153" s="33"/>
      <c r="J153" s="33"/>
    </row>
    <row r="154" spans="1:10" s="32" customFormat="1" ht="60" x14ac:dyDescent="0.25">
      <c r="A154" s="47" t="s">
        <v>305</v>
      </c>
      <c r="B154" s="48" t="s">
        <v>516</v>
      </c>
      <c r="C154" s="49">
        <v>4989393.3899999997</v>
      </c>
      <c r="D154" s="50">
        <v>6431200</v>
      </c>
      <c r="E154" s="50">
        <v>1651852.14</v>
      </c>
      <c r="F154" s="89">
        <f t="shared" si="35"/>
        <v>0.25684975432267693</v>
      </c>
      <c r="G154" s="83">
        <f t="shared" si="36"/>
        <v>0.33107273988672198</v>
      </c>
      <c r="I154" s="33"/>
      <c r="J154" s="33"/>
    </row>
    <row r="155" spans="1:10" s="32" customFormat="1" ht="45" x14ac:dyDescent="0.25">
      <c r="A155" s="47" t="s">
        <v>306</v>
      </c>
      <c r="B155" s="48" t="s">
        <v>517</v>
      </c>
      <c r="C155" s="49">
        <v>108435.55</v>
      </c>
      <c r="D155" s="50">
        <v>87000</v>
      </c>
      <c r="E155" s="50">
        <v>5300</v>
      </c>
      <c r="F155" s="89">
        <f t="shared" si="35"/>
        <v>6.0919540229885057E-2</v>
      </c>
      <c r="G155" s="83">
        <f t="shared" si="36"/>
        <v>4.8876959631781271E-2</v>
      </c>
      <c r="I155" s="33"/>
      <c r="J155" s="33"/>
    </row>
    <row r="156" spans="1:10" s="32" customFormat="1" ht="45" x14ac:dyDescent="0.25">
      <c r="A156" s="47" t="s">
        <v>307</v>
      </c>
      <c r="B156" s="48" t="s">
        <v>518</v>
      </c>
      <c r="C156" s="49">
        <v>6266500.6900000004</v>
      </c>
      <c r="D156" s="50">
        <f>D157</f>
        <v>8862000</v>
      </c>
      <c r="E156" s="50">
        <v>5055082.33</v>
      </c>
      <c r="F156" s="89">
        <f t="shared" si="35"/>
        <v>0.57042228955089147</v>
      </c>
      <c r="G156" s="83">
        <f t="shared" si="36"/>
        <v>0.80668343946196863</v>
      </c>
      <c r="I156" s="33"/>
      <c r="J156" s="33"/>
    </row>
    <row r="157" spans="1:10" s="32" customFormat="1" ht="60" x14ac:dyDescent="0.25">
      <c r="A157" s="47" t="s">
        <v>308</v>
      </c>
      <c r="B157" s="48" t="s">
        <v>519</v>
      </c>
      <c r="C157" s="49">
        <v>6266500.6900000004</v>
      </c>
      <c r="D157" s="50">
        <v>8862000</v>
      </c>
      <c r="E157" s="50">
        <v>5055082.33</v>
      </c>
      <c r="F157" s="89">
        <f t="shared" si="35"/>
        <v>0.57042228955089147</v>
      </c>
      <c r="G157" s="83">
        <f t="shared" si="36"/>
        <v>0.80668343946196863</v>
      </c>
      <c r="I157" s="33"/>
      <c r="J157" s="33"/>
    </row>
    <row r="158" spans="1:10" s="32" customFormat="1" ht="75" x14ac:dyDescent="0.25">
      <c r="A158" s="47" t="s">
        <v>363</v>
      </c>
      <c r="B158" s="48" t="s">
        <v>520</v>
      </c>
      <c r="C158" s="49">
        <v>3158521.78</v>
      </c>
      <c r="D158" s="49">
        <f t="shared" ref="D158" si="39">D159</f>
        <v>4277000</v>
      </c>
      <c r="E158" s="49">
        <v>2724019.27</v>
      </c>
      <c r="F158" s="89">
        <f t="shared" si="35"/>
        <v>0.63689952536824879</v>
      </c>
      <c r="G158" s="83">
        <f t="shared" si="36"/>
        <v>0.86243485393980734</v>
      </c>
      <c r="I158" s="33"/>
      <c r="J158" s="33"/>
    </row>
    <row r="159" spans="1:10" s="32" customFormat="1" ht="90" x14ac:dyDescent="0.25">
      <c r="A159" s="47" t="s">
        <v>364</v>
      </c>
      <c r="B159" s="48" t="s">
        <v>521</v>
      </c>
      <c r="C159" s="49">
        <v>3158521.78</v>
      </c>
      <c r="D159" s="50">
        <v>4277000</v>
      </c>
      <c r="E159" s="50">
        <v>2724019.27</v>
      </c>
      <c r="F159" s="89">
        <f t="shared" si="35"/>
        <v>0.63689952536824879</v>
      </c>
      <c r="G159" s="83">
        <f t="shared" si="36"/>
        <v>0.86243485393980734</v>
      </c>
      <c r="I159" s="33"/>
      <c r="J159" s="33"/>
    </row>
    <row r="160" spans="1:10" s="32" customFormat="1" ht="30" x14ac:dyDescent="0.25">
      <c r="A160" s="47" t="s">
        <v>309</v>
      </c>
      <c r="B160" s="48" t="s">
        <v>310</v>
      </c>
      <c r="C160" s="49">
        <f>C161+C162</f>
        <v>1247414.47</v>
      </c>
      <c r="D160" s="49">
        <f t="shared" ref="D160:E160" si="40">D161+D162</f>
        <v>1646000</v>
      </c>
      <c r="E160" s="49">
        <f t="shared" si="40"/>
        <v>1056567.05</v>
      </c>
      <c r="F160" s="89">
        <f t="shared" si="35"/>
        <v>0.641899787363305</v>
      </c>
      <c r="G160" s="83">
        <f t="shared" si="36"/>
        <v>0.84700560672508474</v>
      </c>
      <c r="I160" s="33"/>
      <c r="J160" s="33"/>
    </row>
    <row r="161" spans="1:10" s="32" customFormat="1" ht="45" x14ac:dyDescent="0.25">
      <c r="A161" s="47" t="s">
        <v>311</v>
      </c>
      <c r="B161" s="48" t="s">
        <v>312</v>
      </c>
      <c r="C161" s="49">
        <v>798146.56000000006</v>
      </c>
      <c r="D161" s="50">
        <v>908000</v>
      </c>
      <c r="E161" s="50">
        <v>1020445.57</v>
      </c>
      <c r="F161" s="89">
        <f t="shared" si="35"/>
        <v>1.123838733480176</v>
      </c>
      <c r="G161" s="83" t="s">
        <v>531</v>
      </c>
      <c r="I161" s="33"/>
      <c r="J161" s="33"/>
    </row>
    <row r="162" spans="1:10" s="32" customFormat="1" ht="30" x14ac:dyDescent="0.25">
      <c r="A162" s="47" t="s">
        <v>313</v>
      </c>
      <c r="B162" s="48" t="s">
        <v>314</v>
      </c>
      <c r="C162" s="49">
        <v>449267.91</v>
      </c>
      <c r="D162" s="50">
        <v>738000</v>
      </c>
      <c r="E162" s="50">
        <v>36121.480000000003</v>
      </c>
      <c r="F162" s="89">
        <f t="shared" si="35"/>
        <v>4.8945094850948515E-2</v>
      </c>
      <c r="G162" s="83">
        <f t="shared" si="36"/>
        <v>8.040075686687706E-2</v>
      </c>
      <c r="I162" s="33"/>
      <c r="J162" s="33"/>
    </row>
    <row r="163" spans="1:10" s="32" customFormat="1" ht="75" x14ac:dyDescent="0.25">
      <c r="A163" s="47" t="s">
        <v>522</v>
      </c>
      <c r="B163" s="48" t="s">
        <v>315</v>
      </c>
      <c r="C163" s="49">
        <f>C164+C166</f>
        <v>173707.28</v>
      </c>
      <c r="D163" s="49">
        <f t="shared" ref="D163:E163" si="41">D164+D166</f>
        <v>2631000</v>
      </c>
      <c r="E163" s="49">
        <f t="shared" si="41"/>
        <v>26646187.43</v>
      </c>
      <c r="F163" s="89">
        <f t="shared" si="35"/>
        <v>10.127779334853667</v>
      </c>
      <c r="G163" s="95" t="s">
        <v>560</v>
      </c>
      <c r="I163" s="33"/>
      <c r="J163" s="33"/>
    </row>
    <row r="164" spans="1:10" s="32" customFormat="1" ht="30" x14ac:dyDescent="0.25">
      <c r="A164" s="47" t="s">
        <v>316</v>
      </c>
      <c r="B164" s="48" t="s">
        <v>317</v>
      </c>
      <c r="C164" s="49">
        <v>85078.52</v>
      </c>
      <c r="D164" s="49">
        <f t="shared" ref="D164" si="42">D165</f>
        <v>2422000</v>
      </c>
      <c r="E164" s="49">
        <v>26109604.600000001</v>
      </c>
      <c r="F164" s="89">
        <f t="shared" si="35"/>
        <v>10.780183567299753</v>
      </c>
      <c r="G164" s="96" t="s">
        <v>560</v>
      </c>
      <c r="I164" s="33"/>
      <c r="J164" s="33"/>
    </row>
    <row r="165" spans="1:10" s="32" customFormat="1" ht="45" x14ac:dyDescent="0.25">
      <c r="A165" s="47" t="s">
        <v>318</v>
      </c>
      <c r="B165" s="48" t="s">
        <v>319</v>
      </c>
      <c r="C165" s="49">
        <v>85078.52</v>
      </c>
      <c r="D165" s="50">
        <v>2422000</v>
      </c>
      <c r="E165" s="50">
        <v>26109604.600000001</v>
      </c>
      <c r="F165" s="89">
        <f t="shared" si="35"/>
        <v>10.780183567299753</v>
      </c>
      <c r="G165" s="96" t="s">
        <v>560</v>
      </c>
      <c r="I165" s="33"/>
      <c r="J165" s="33"/>
    </row>
    <row r="166" spans="1:10" s="32" customFormat="1" ht="60" x14ac:dyDescent="0.25">
      <c r="A166" s="47" t="s">
        <v>417</v>
      </c>
      <c r="B166" s="48" t="s">
        <v>419</v>
      </c>
      <c r="C166" s="49">
        <v>88628.76</v>
      </c>
      <c r="D166" s="49">
        <f t="shared" ref="D166" si="43">D167</f>
        <v>209000</v>
      </c>
      <c r="E166" s="49">
        <v>536582.82999999996</v>
      </c>
      <c r="F166" s="89">
        <f t="shared" si="35"/>
        <v>2.567381961722488</v>
      </c>
      <c r="G166" s="83" t="s">
        <v>548</v>
      </c>
      <c r="I166" s="33"/>
      <c r="J166" s="33"/>
    </row>
    <row r="167" spans="1:10" s="32" customFormat="1" ht="45" x14ac:dyDescent="0.25">
      <c r="A167" s="47" t="s">
        <v>418</v>
      </c>
      <c r="B167" s="48" t="s">
        <v>420</v>
      </c>
      <c r="C167" s="49">
        <v>88628.76</v>
      </c>
      <c r="D167" s="50">
        <v>209000</v>
      </c>
      <c r="E167" s="50">
        <v>536582.82999999996</v>
      </c>
      <c r="F167" s="89">
        <f t="shared" si="35"/>
        <v>2.567381961722488</v>
      </c>
      <c r="G167" s="83" t="s">
        <v>548</v>
      </c>
      <c r="I167" s="33"/>
      <c r="J167" s="33"/>
    </row>
    <row r="168" spans="1:10" s="32" customFormat="1" ht="15" x14ac:dyDescent="0.25">
      <c r="A168" s="47" t="s">
        <v>320</v>
      </c>
      <c r="B168" s="48" t="s">
        <v>321</v>
      </c>
      <c r="C168" s="49">
        <f>C169+C171+C174+C176</f>
        <v>3435896.04</v>
      </c>
      <c r="D168" s="49">
        <f t="shared" ref="D168:E168" si="44">D169+D171+D174+D176</f>
        <v>1726600</v>
      </c>
      <c r="E168" s="49">
        <f t="shared" si="44"/>
        <v>1330008.97</v>
      </c>
      <c r="F168" s="89">
        <f t="shared" si="35"/>
        <v>0.7703052067647399</v>
      </c>
      <c r="G168" s="83">
        <f t="shared" si="36"/>
        <v>0.3870923201739247</v>
      </c>
      <c r="I168" s="33"/>
      <c r="J168" s="33"/>
    </row>
    <row r="169" spans="1:10" s="32" customFormat="1" ht="60" x14ac:dyDescent="0.25">
      <c r="A169" s="47" t="s">
        <v>365</v>
      </c>
      <c r="B169" s="48" t="s">
        <v>523</v>
      </c>
      <c r="C169" s="49">
        <v>54130</v>
      </c>
      <c r="D169" s="49">
        <f t="shared" ref="D169" si="45">D170</f>
        <v>78800</v>
      </c>
      <c r="E169" s="49">
        <v>129804.55</v>
      </c>
      <c r="F169" s="89">
        <f t="shared" si="35"/>
        <v>1.6472658629441626</v>
      </c>
      <c r="G169" s="83" t="s">
        <v>561</v>
      </c>
      <c r="I169" s="33"/>
      <c r="J169" s="33"/>
    </row>
    <row r="170" spans="1:10" s="32" customFormat="1" ht="45" x14ac:dyDescent="0.25">
      <c r="A170" s="47" t="s">
        <v>366</v>
      </c>
      <c r="B170" s="48" t="s">
        <v>524</v>
      </c>
      <c r="C170" s="49">
        <v>54130</v>
      </c>
      <c r="D170" s="50">
        <v>78800</v>
      </c>
      <c r="E170" s="50">
        <v>129804.55</v>
      </c>
      <c r="F170" s="89">
        <f t="shared" si="35"/>
        <v>1.6472658629441626</v>
      </c>
      <c r="G170" s="83" t="s">
        <v>561</v>
      </c>
      <c r="I170" s="33"/>
      <c r="J170" s="33"/>
    </row>
    <row r="171" spans="1:10" s="32" customFormat="1" ht="30" x14ac:dyDescent="0.25">
      <c r="A171" s="47" t="s">
        <v>322</v>
      </c>
      <c r="B171" s="48" t="s">
        <v>323</v>
      </c>
      <c r="C171" s="49">
        <v>594266.14</v>
      </c>
      <c r="D171" s="49">
        <f t="shared" ref="D171" si="46">D172+D173</f>
        <v>1062100</v>
      </c>
      <c r="E171" s="49">
        <v>541344.98</v>
      </c>
      <c r="F171" s="89">
        <f t="shared" si="35"/>
        <v>0.50969304208643251</v>
      </c>
      <c r="G171" s="83">
        <f t="shared" si="36"/>
        <v>0.91094703797190935</v>
      </c>
      <c r="I171" s="33"/>
      <c r="J171" s="33"/>
    </row>
    <row r="172" spans="1:10" s="32" customFormat="1" ht="90" x14ac:dyDescent="0.25">
      <c r="A172" s="47" t="s">
        <v>324</v>
      </c>
      <c r="B172" s="48" t="s">
        <v>325</v>
      </c>
      <c r="C172" s="49">
        <v>374413.11</v>
      </c>
      <c r="D172" s="50">
        <v>573800</v>
      </c>
      <c r="E172" s="50">
        <v>469785.51</v>
      </c>
      <c r="F172" s="89">
        <f t="shared" si="35"/>
        <v>0.81872692575810391</v>
      </c>
      <c r="G172" s="83" t="s">
        <v>531</v>
      </c>
      <c r="I172" s="33"/>
      <c r="J172" s="33"/>
    </row>
    <row r="173" spans="1:10" s="32" customFormat="1" ht="90" x14ac:dyDescent="0.25">
      <c r="A173" s="47" t="s">
        <v>326</v>
      </c>
      <c r="B173" s="48" t="s">
        <v>327</v>
      </c>
      <c r="C173" s="49">
        <v>219853.03</v>
      </c>
      <c r="D173" s="50">
        <v>488300</v>
      </c>
      <c r="E173" s="50">
        <v>71559.47</v>
      </c>
      <c r="F173" s="89">
        <f t="shared" si="35"/>
        <v>0.14654816711038296</v>
      </c>
      <c r="G173" s="83">
        <f t="shared" si="36"/>
        <v>0.32548775879959446</v>
      </c>
      <c r="I173" s="33"/>
      <c r="J173" s="33"/>
    </row>
    <row r="174" spans="1:10" s="32" customFormat="1" ht="30" x14ac:dyDescent="0.25">
      <c r="A174" s="47" t="s">
        <v>328</v>
      </c>
      <c r="B174" s="48" t="s">
        <v>329</v>
      </c>
      <c r="C174" s="49">
        <v>476017.67</v>
      </c>
      <c r="D174" s="49">
        <f t="shared" ref="D174" si="47">D175</f>
        <v>424700</v>
      </c>
      <c r="E174" s="49">
        <v>427815.79</v>
      </c>
      <c r="F174" s="89">
        <f t="shared" si="35"/>
        <v>1.0073364492582999</v>
      </c>
      <c r="G174" s="83">
        <f t="shared" si="36"/>
        <v>0.89873930520268286</v>
      </c>
      <c r="I174" s="33"/>
      <c r="J174" s="33"/>
    </row>
    <row r="175" spans="1:10" s="32" customFormat="1" ht="30" x14ac:dyDescent="0.25">
      <c r="A175" s="47" t="s">
        <v>330</v>
      </c>
      <c r="B175" s="48" t="s">
        <v>331</v>
      </c>
      <c r="C175" s="49">
        <v>476017.67</v>
      </c>
      <c r="D175" s="50">
        <v>424700</v>
      </c>
      <c r="E175" s="50">
        <v>427815.79</v>
      </c>
      <c r="F175" s="89">
        <f t="shared" si="35"/>
        <v>1.0073364492582999</v>
      </c>
      <c r="G175" s="83">
        <f t="shared" si="36"/>
        <v>0.89873930520268286</v>
      </c>
      <c r="I175" s="33"/>
      <c r="J175" s="33"/>
    </row>
    <row r="176" spans="1:10" s="32" customFormat="1" ht="45" x14ac:dyDescent="0.25">
      <c r="A176" s="47" t="s">
        <v>332</v>
      </c>
      <c r="B176" s="48" t="s">
        <v>333</v>
      </c>
      <c r="C176" s="49">
        <v>2311482.23</v>
      </c>
      <c r="D176" s="49">
        <f t="shared" ref="D176" si="48">D177+D178</f>
        <v>161000</v>
      </c>
      <c r="E176" s="49">
        <v>231043.65</v>
      </c>
      <c r="F176" s="89">
        <f t="shared" si="35"/>
        <v>1.4350537267080745</v>
      </c>
      <c r="G176" s="83">
        <f t="shared" si="36"/>
        <v>9.9954759332067197E-2</v>
      </c>
      <c r="I176" s="33"/>
      <c r="J176" s="33"/>
    </row>
    <row r="177" spans="1:10" s="32" customFormat="1" ht="45" x14ac:dyDescent="0.25">
      <c r="A177" s="47" t="s">
        <v>334</v>
      </c>
      <c r="B177" s="48" t="s">
        <v>335</v>
      </c>
      <c r="C177" s="49">
        <v>2256848.33</v>
      </c>
      <c r="D177" s="50">
        <v>161000</v>
      </c>
      <c r="E177" s="50">
        <v>226938.29</v>
      </c>
      <c r="F177" s="89">
        <f t="shared" si="35"/>
        <v>1.409554596273292</v>
      </c>
      <c r="G177" s="83">
        <f t="shared" si="36"/>
        <v>0.10055540152314976</v>
      </c>
      <c r="I177" s="33"/>
      <c r="J177" s="33"/>
    </row>
    <row r="178" spans="1:10" s="32" customFormat="1" ht="45" x14ac:dyDescent="0.25">
      <c r="A178" s="47" t="s">
        <v>336</v>
      </c>
      <c r="B178" s="48" t="s">
        <v>337</v>
      </c>
      <c r="C178" s="49">
        <v>54633.9</v>
      </c>
      <c r="D178" s="50">
        <v>0</v>
      </c>
      <c r="E178" s="50">
        <v>4105.3599999999997</v>
      </c>
      <c r="F178" s="89" t="s">
        <v>528</v>
      </c>
      <c r="G178" s="83">
        <f t="shared" si="36"/>
        <v>7.5143088814820097E-2</v>
      </c>
      <c r="I178" s="33"/>
      <c r="J178" s="33"/>
    </row>
    <row r="179" spans="1:10" s="32" customFormat="1" ht="15" x14ac:dyDescent="0.25">
      <c r="A179" s="47" t="s">
        <v>338</v>
      </c>
      <c r="B179" s="48" t="s">
        <v>339</v>
      </c>
      <c r="C179" s="49">
        <f>C180+C181</f>
        <v>609467.94999999995</v>
      </c>
      <c r="D179" s="49">
        <f t="shared" ref="D179:E179" si="49">D180+D181</f>
        <v>767200</v>
      </c>
      <c r="E179" s="49">
        <f t="shared" si="49"/>
        <v>988625.79</v>
      </c>
      <c r="F179" s="89">
        <f t="shared" si="35"/>
        <v>1.2886154718456726</v>
      </c>
      <c r="G179" s="83">
        <f t="shared" si="36"/>
        <v>1.6221128444900181</v>
      </c>
      <c r="I179" s="33"/>
      <c r="J179" s="33"/>
    </row>
    <row r="180" spans="1:10" s="32" customFormat="1" ht="75" x14ac:dyDescent="0.25">
      <c r="A180" s="47" t="s">
        <v>340</v>
      </c>
      <c r="B180" s="48" t="s">
        <v>525</v>
      </c>
      <c r="C180" s="49">
        <v>350500</v>
      </c>
      <c r="D180" s="50">
        <v>360000</v>
      </c>
      <c r="E180" s="50">
        <v>725166.67</v>
      </c>
      <c r="F180" s="89">
        <f t="shared" si="35"/>
        <v>2.0143518611111113</v>
      </c>
      <c r="G180" s="83" t="s">
        <v>562</v>
      </c>
      <c r="I180" s="33"/>
      <c r="J180" s="33"/>
    </row>
    <row r="181" spans="1:10" s="32" customFormat="1" ht="15" x14ac:dyDescent="0.25">
      <c r="A181" s="47" t="s">
        <v>341</v>
      </c>
      <c r="B181" s="48" t="s">
        <v>342</v>
      </c>
      <c r="C181" s="49">
        <v>258967.95</v>
      </c>
      <c r="D181" s="49">
        <f t="shared" ref="D181" si="50">D182</f>
        <v>407200</v>
      </c>
      <c r="E181" s="49">
        <v>263459.12</v>
      </c>
      <c r="F181" s="89">
        <f t="shared" si="35"/>
        <v>0.64700176817288801</v>
      </c>
      <c r="G181" s="83">
        <f t="shared" si="36"/>
        <v>1.0173425707698578</v>
      </c>
      <c r="I181" s="33"/>
      <c r="J181" s="33"/>
    </row>
    <row r="182" spans="1:10" s="32" customFormat="1" ht="45" x14ac:dyDescent="0.25">
      <c r="A182" s="47" t="s">
        <v>343</v>
      </c>
      <c r="B182" s="48" t="s">
        <v>344</v>
      </c>
      <c r="C182" s="49">
        <v>258967.95</v>
      </c>
      <c r="D182" s="50">
        <v>407200</v>
      </c>
      <c r="E182" s="50">
        <v>263459.12</v>
      </c>
      <c r="F182" s="89">
        <f t="shared" si="35"/>
        <v>0.64700176817288801</v>
      </c>
      <c r="G182" s="83">
        <f t="shared" si="36"/>
        <v>1.0173425707698578</v>
      </c>
      <c r="I182" s="33"/>
      <c r="J182" s="33"/>
    </row>
    <row r="183" spans="1:10" s="32" customFormat="1" ht="15" x14ac:dyDescent="0.25">
      <c r="A183" s="43" t="s">
        <v>195</v>
      </c>
      <c r="B183" s="44" t="s">
        <v>194</v>
      </c>
      <c r="C183" s="45">
        <f>C184+C186+C188</f>
        <v>4467229.1399999997</v>
      </c>
      <c r="D183" s="45">
        <f>D184+D186+D188</f>
        <v>3331995.15</v>
      </c>
      <c r="E183" s="46">
        <f>E184+E186+E188</f>
        <v>1810533.87</v>
      </c>
      <c r="F183" s="91">
        <f t="shared" si="35"/>
        <v>0.5433783029366055</v>
      </c>
      <c r="G183" s="92">
        <f t="shared" si="36"/>
        <v>0.40529236653394507</v>
      </c>
      <c r="I183" s="33"/>
      <c r="J183" s="33"/>
    </row>
    <row r="184" spans="1:10" s="32" customFormat="1" ht="15" x14ac:dyDescent="0.25">
      <c r="A184" s="47" t="s">
        <v>197</v>
      </c>
      <c r="B184" s="48" t="s">
        <v>196</v>
      </c>
      <c r="C184" s="49">
        <f>C185</f>
        <v>1401233.53</v>
      </c>
      <c r="D184" s="49">
        <f t="shared" ref="D184:E184" si="51">D185</f>
        <v>0</v>
      </c>
      <c r="E184" s="49">
        <f t="shared" si="51"/>
        <v>-1067626.6499999999</v>
      </c>
      <c r="F184" s="89" t="s">
        <v>528</v>
      </c>
      <c r="G184" s="83" t="s">
        <v>528</v>
      </c>
      <c r="I184" s="33"/>
      <c r="J184" s="33"/>
    </row>
    <row r="185" spans="1:10" s="32" customFormat="1" ht="15" x14ac:dyDescent="0.25">
      <c r="A185" s="47" t="s">
        <v>199</v>
      </c>
      <c r="B185" s="48" t="s">
        <v>198</v>
      </c>
      <c r="C185" s="49">
        <v>1401233.53</v>
      </c>
      <c r="D185" s="50">
        <v>0</v>
      </c>
      <c r="E185" s="50">
        <v>-1067626.6499999999</v>
      </c>
      <c r="F185" s="89" t="s">
        <v>528</v>
      </c>
      <c r="G185" s="83" t="s">
        <v>528</v>
      </c>
      <c r="I185" s="33"/>
      <c r="J185" s="33"/>
    </row>
    <row r="186" spans="1:10" s="32" customFormat="1" ht="15" x14ac:dyDescent="0.25">
      <c r="A186" s="47" t="s">
        <v>549</v>
      </c>
      <c r="B186" s="48" t="s">
        <v>550</v>
      </c>
      <c r="C186" s="49">
        <v>0</v>
      </c>
      <c r="D186" s="50">
        <v>0</v>
      </c>
      <c r="E186" s="50">
        <v>0</v>
      </c>
      <c r="F186" s="89" t="s">
        <v>528</v>
      </c>
      <c r="G186" s="83" t="s">
        <v>528</v>
      </c>
      <c r="I186" s="33"/>
      <c r="J186" s="33"/>
    </row>
    <row r="187" spans="1:10" s="32" customFormat="1" ht="15" x14ac:dyDescent="0.25">
      <c r="A187" s="47" t="s">
        <v>551</v>
      </c>
      <c r="B187" s="48" t="s">
        <v>552</v>
      </c>
      <c r="C187" s="49">
        <v>0</v>
      </c>
      <c r="D187" s="50">
        <v>0</v>
      </c>
      <c r="E187" s="50">
        <v>0</v>
      </c>
      <c r="F187" s="89" t="s">
        <v>528</v>
      </c>
      <c r="G187" s="83" t="s">
        <v>528</v>
      </c>
      <c r="I187" s="33"/>
      <c r="J187" s="33"/>
    </row>
    <row r="188" spans="1:10" s="32" customFormat="1" ht="15" x14ac:dyDescent="0.25">
      <c r="A188" s="47" t="s">
        <v>421</v>
      </c>
      <c r="B188" s="48" t="s">
        <v>423</v>
      </c>
      <c r="C188" s="49">
        <f>C189</f>
        <v>3065995.61</v>
      </c>
      <c r="D188" s="49">
        <f>D189</f>
        <v>3331995.15</v>
      </c>
      <c r="E188" s="49">
        <f>E189</f>
        <v>2878160.52</v>
      </c>
      <c r="F188" s="89">
        <f t="shared" si="35"/>
        <v>0.86379493079394187</v>
      </c>
      <c r="G188" s="83">
        <f t="shared" si="36"/>
        <v>0.93873602121693844</v>
      </c>
      <c r="I188" s="33"/>
      <c r="J188" s="33"/>
    </row>
    <row r="189" spans="1:10" s="32" customFormat="1" ht="15" x14ac:dyDescent="0.25">
      <c r="A189" s="47" t="s">
        <v>422</v>
      </c>
      <c r="B189" s="48" t="s">
        <v>424</v>
      </c>
      <c r="C189" s="49">
        <v>3065995.61</v>
      </c>
      <c r="D189" s="50">
        <v>3331995.15</v>
      </c>
      <c r="E189" s="50">
        <v>2878160.52</v>
      </c>
      <c r="F189" s="89">
        <f t="shared" si="35"/>
        <v>0.86379493079394187</v>
      </c>
      <c r="G189" s="83">
        <f t="shared" si="36"/>
        <v>0.93873602121693844</v>
      </c>
      <c r="I189" s="33"/>
      <c r="J189" s="33"/>
    </row>
    <row r="190" spans="1:10" ht="13.5" x14ac:dyDescent="0.2">
      <c r="A190" s="29" t="s">
        <v>201</v>
      </c>
      <c r="B190" s="13" t="s">
        <v>200</v>
      </c>
      <c r="C190" s="23">
        <f>C191+C260+C265+C270+C263</f>
        <v>7209088483.1400003</v>
      </c>
      <c r="D190" s="23">
        <f t="shared" ref="D190:E190" si="52">D191+D260+D265+D270+D263</f>
        <v>14113296223.650002</v>
      </c>
      <c r="E190" s="23">
        <f t="shared" si="52"/>
        <v>8406937541.9899998</v>
      </c>
      <c r="F190" s="74">
        <f t="shared" si="35"/>
        <v>0.59567498681862041</v>
      </c>
      <c r="G190" s="80">
        <f t="shared" si="36"/>
        <v>1.166158185136918</v>
      </c>
      <c r="H190" s="17"/>
    </row>
    <row r="191" spans="1:10" ht="27" x14ac:dyDescent="0.25">
      <c r="A191" s="26" t="s">
        <v>203</v>
      </c>
      <c r="B191" s="14" t="s">
        <v>202</v>
      </c>
      <c r="C191" s="25">
        <f>C192+C197+C236+C247</f>
        <v>7235890532.5200005</v>
      </c>
      <c r="D191" s="25">
        <f>D192+D197+D236+D247</f>
        <v>14112895366.550001</v>
      </c>
      <c r="E191" s="25">
        <f>E192+E197+E236+E247</f>
        <v>8406536684.8899994</v>
      </c>
      <c r="F191" s="74">
        <f t="shared" si="35"/>
        <v>0.59566350253080902</v>
      </c>
      <c r="G191" s="80">
        <f t="shared" si="36"/>
        <v>1.1617832866747786</v>
      </c>
    </row>
    <row r="192" spans="1:10" s="18" customFormat="1" ht="13.5" x14ac:dyDescent="0.25">
      <c r="A192" s="26" t="s">
        <v>205</v>
      </c>
      <c r="B192" s="14" t="s">
        <v>204</v>
      </c>
      <c r="C192" s="25">
        <f t="shared" ref="C192:E192" si="53">C193+C195</f>
        <v>983619622.01999998</v>
      </c>
      <c r="D192" s="25">
        <f t="shared" si="53"/>
        <v>1268994600</v>
      </c>
      <c r="E192" s="25">
        <f t="shared" si="53"/>
        <v>982667491</v>
      </c>
      <c r="F192" s="74">
        <f t="shared" si="35"/>
        <v>0.77436696026917684</v>
      </c>
      <c r="G192" s="80">
        <f t="shared" si="36"/>
        <v>0.99903201298684485</v>
      </c>
    </row>
    <row r="193" spans="1:7" x14ac:dyDescent="0.2">
      <c r="A193" s="16" t="s">
        <v>207</v>
      </c>
      <c r="B193" s="15" t="s">
        <v>206</v>
      </c>
      <c r="C193" s="24">
        <v>720544822</v>
      </c>
      <c r="D193" s="24">
        <v>1080629000</v>
      </c>
      <c r="E193" s="24">
        <v>835031502</v>
      </c>
      <c r="F193" s="28">
        <f t="shared" si="35"/>
        <v>0.77272727457804669</v>
      </c>
      <c r="G193" s="79">
        <f t="shared" si="36"/>
        <v>1.158889046877364</v>
      </c>
    </row>
    <row r="194" spans="1:7" x14ac:dyDescent="0.2">
      <c r="A194" s="16" t="s">
        <v>209</v>
      </c>
      <c r="B194" s="15" t="s">
        <v>208</v>
      </c>
      <c r="C194" s="24">
        <v>720544822</v>
      </c>
      <c r="D194" s="24">
        <v>1080629000</v>
      </c>
      <c r="E194" s="24">
        <v>835031502</v>
      </c>
      <c r="F194" s="28">
        <f t="shared" si="35"/>
        <v>0.77272727457804669</v>
      </c>
      <c r="G194" s="79">
        <f t="shared" si="36"/>
        <v>1.158889046877364</v>
      </c>
    </row>
    <row r="195" spans="1:7" x14ac:dyDescent="0.2">
      <c r="A195" s="16" t="s">
        <v>211</v>
      </c>
      <c r="B195" s="15" t="s">
        <v>210</v>
      </c>
      <c r="C195" s="24">
        <v>263074800.02000001</v>
      </c>
      <c r="D195" s="24">
        <v>188365600</v>
      </c>
      <c r="E195" s="24">
        <v>147635989</v>
      </c>
      <c r="F195" s="28">
        <f t="shared" si="35"/>
        <v>0.78377362427109831</v>
      </c>
      <c r="G195" s="79">
        <f t="shared" si="36"/>
        <v>0.56119396076239958</v>
      </c>
    </row>
    <row r="196" spans="1:7" x14ac:dyDescent="0.2">
      <c r="A196" s="16" t="s">
        <v>213</v>
      </c>
      <c r="B196" s="15" t="s">
        <v>212</v>
      </c>
      <c r="C196" s="24">
        <v>263074800.02000001</v>
      </c>
      <c r="D196" s="24">
        <v>188365600</v>
      </c>
      <c r="E196" s="24">
        <v>147635989</v>
      </c>
      <c r="F196" s="28">
        <f t="shared" si="35"/>
        <v>0.78377362427109831</v>
      </c>
      <c r="G196" s="79">
        <f t="shared" si="36"/>
        <v>0.56119396076239958</v>
      </c>
    </row>
    <row r="197" spans="1:7" s="18" customFormat="1" ht="18.75" customHeight="1" x14ac:dyDescent="0.25">
      <c r="A197" s="26" t="s">
        <v>215</v>
      </c>
      <c r="B197" s="14" t="s">
        <v>214</v>
      </c>
      <c r="C197" s="25">
        <f>C198+C200+C202+C204+C206+C208+C210+C212+C214+C216+C218+C220+C222+C224+C226+C228+C230+C232+C234</f>
        <v>2842087287.0900002</v>
      </c>
      <c r="D197" s="25">
        <f t="shared" ref="D197:E197" si="54">D198+D200+D202+D204+D206+D208+D210+D212+D214+D216+D218+D220+D222+D224+D226+D228+D230+D232+D234</f>
        <v>8214564701.1100006</v>
      </c>
      <c r="E197" s="25">
        <f t="shared" si="54"/>
        <v>4011292252.8299999</v>
      </c>
      <c r="F197" s="74">
        <f t="shared" si="35"/>
        <v>0.48831464584945938</v>
      </c>
      <c r="G197" s="80">
        <f t="shared" si="36"/>
        <v>1.4113895343929226</v>
      </c>
    </row>
    <row r="198" spans="1:7" ht="25.5" x14ac:dyDescent="0.2">
      <c r="A198" s="16" t="s">
        <v>217</v>
      </c>
      <c r="B198" s="15" t="s">
        <v>216</v>
      </c>
      <c r="C198" s="24">
        <v>119320240.68000001</v>
      </c>
      <c r="D198" s="24">
        <v>1305797356.1300001</v>
      </c>
      <c r="E198" s="24">
        <v>351862519.80000001</v>
      </c>
      <c r="F198" s="28">
        <f t="shared" si="35"/>
        <v>0.26946181055444712</v>
      </c>
      <c r="G198" s="79">
        <f t="shared" si="36"/>
        <v>2.948892139294669</v>
      </c>
    </row>
    <row r="199" spans="1:7" s="18" customFormat="1" ht="25.5" x14ac:dyDescent="0.2">
      <c r="A199" s="16" t="s">
        <v>219</v>
      </c>
      <c r="B199" s="15" t="s">
        <v>218</v>
      </c>
      <c r="C199" s="24">
        <v>119320240.68000001</v>
      </c>
      <c r="D199" s="24">
        <v>1305797356.1300001</v>
      </c>
      <c r="E199" s="24">
        <v>351862519.80000001</v>
      </c>
      <c r="F199" s="28">
        <f t="shared" ref="F199:F264" si="55">E199/D199</f>
        <v>0.26946181055444712</v>
      </c>
      <c r="G199" s="79">
        <f t="shared" ref="G199:G262" si="56">E199/C199</f>
        <v>2.948892139294669</v>
      </c>
    </row>
    <row r="200" spans="1:7" ht="38.25" x14ac:dyDescent="0.2">
      <c r="A200" s="16" t="s">
        <v>221</v>
      </c>
      <c r="B200" s="15" t="s">
        <v>220</v>
      </c>
      <c r="C200" s="24">
        <v>1031732638.08</v>
      </c>
      <c r="D200" s="24">
        <v>2538099276.0900002</v>
      </c>
      <c r="E200" s="24">
        <v>1643108881.3800001</v>
      </c>
      <c r="F200" s="28">
        <f t="shared" si="55"/>
        <v>0.64737770380331494</v>
      </c>
      <c r="G200" s="79">
        <f t="shared" si="56"/>
        <v>1.5925723590926997</v>
      </c>
    </row>
    <row r="201" spans="1:7" ht="38.25" x14ac:dyDescent="0.2">
      <c r="A201" s="16" t="s">
        <v>223</v>
      </c>
      <c r="B201" s="15" t="s">
        <v>222</v>
      </c>
      <c r="C201" s="24">
        <v>1031732638.08</v>
      </c>
      <c r="D201" s="24">
        <v>2538099276.0900002</v>
      </c>
      <c r="E201" s="24">
        <v>1643108881.3800001</v>
      </c>
      <c r="F201" s="28">
        <f t="shared" si="55"/>
        <v>0.64737770380331494</v>
      </c>
      <c r="G201" s="79">
        <f t="shared" si="56"/>
        <v>1.5925723590926997</v>
      </c>
    </row>
    <row r="202" spans="1:7" ht="51" x14ac:dyDescent="0.2">
      <c r="A202" s="16" t="s">
        <v>345</v>
      </c>
      <c r="B202" s="15" t="s">
        <v>432</v>
      </c>
      <c r="C202" s="24">
        <v>163225335.41999999</v>
      </c>
      <c r="D202" s="24">
        <v>337860822.23000002</v>
      </c>
      <c r="E202" s="24">
        <v>313089764.97000003</v>
      </c>
      <c r="F202" s="28">
        <f t="shared" si="55"/>
        <v>0.92668265856780219</v>
      </c>
      <c r="G202" s="79">
        <f t="shared" si="56"/>
        <v>1.918144411615877</v>
      </c>
    </row>
    <row r="203" spans="1:7" ht="51" x14ac:dyDescent="0.2">
      <c r="A203" s="16" t="s">
        <v>346</v>
      </c>
      <c r="B203" s="15" t="s">
        <v>433</v>
      </c>
      <c r="C203" s="24">
        <v>163225335.41999999</v>
      </c>
      <c r="D203" s="24">
        <v>337860822.23000002</v>
      </c>
      <c r="E203" s="24">
        <v>313089764.97000003</v>
      </c>
      <c r="F203" s="28">
        <f t="shared" si="55"/>
        <v>0.92668265856780219</v>
      </c>
      <c r="G203" s="79">
        <f t="shared" si="56"/>
        <v>1.918144411615877</v>
      </c>
    </row>
    <row r="204" spans="1:7" ht="38.25" x14ac:dyDescent="0.2">
      <c r="A204" s="16" t="s">
        <v>430</v>
      </c>
      <c r="B204" s="15" t="s">
        <v>428</v>
      </c>
      <c r="C204" s="24">
        <v>0</v>
      </c>
      <c r="D204" s="24">
        <v>8293000</v>
      </c>
      <c r="E204" s="24">
        <v>0</v>
      </c>
      <c r="F204" s="28">
        <f t="shared" si="55"/>
        <v>0</v>
      </c>
      <c r="G204" s="79" t="s">
        <v>528</v>
      </c>
    </row>
    <row r="205" spans="1:7" ht="25.5" x14ac:dyDescent="0.2">
      <c r="A205" s="16" t="s">
        <v>431</v>
      </c>
      <c r="B205" s="15" t="s">
        <v>429</v>
      </c>
      <c r="C205" s="24">
        <v>0</v>
      </c>
      <c r="D205" s="24">
        <v>8293000</v>
      </c>
      <c r="E205" s="24">
        <v>0</v>
      </c>
      <c r="F205" s="28">
        <f t="shared" si="55"/>
        <v>0</v>
      </c>
      <c r="G205" s="79" t="s">
        <v>528</v>
      </c>
    </row>
    <row r="206" spans="1:7" ht="38.25" x14ac:dyDescent="0.2">
      <c r="A206" s="16" t="s">
        <v>347</v>
      </c>
      <c r="B206" s="15" t="s">
        <v>348</v>
      </c>
      <c r="C206" s="24">
        <v>1648552.53</v>
      </c>
      <c r="D206" s="24">
        <v>295599360.57999998</v>
      </c>
      <c r="E206" s="24">
        <v>270201939.31999999</v>
      </c>
      <c r="F206" s="28">
        <f t="shared" si="55"/>
        <v>0.9140816096145562</v>
      </c>
      <c r="G206" s="79">
        <f t="shared" si="56"/>
        <v>163.90253534717513</v>
      </c>
    </row>
    <row r="207" spans="1:7" ht="38.25" x14ac:dyDescent="0.2">
      <c r="A207" s="16" t="s">
        <v>349</v>
      </c>
      <c r="B207" s="15" t="s">
        <v>350</v>
      </c>
      <c r="C207" s="24">
        <v>1648552.53</v>
      </c>
      <c r="D207" s="24">
        <v>295599360.57999998</v>
      </c>
      <c r="E207" s="24">
        <v>270201939.31999999</v>
      </c>
      <c r="F207" s="28">
        <f t="shared" si="55"/>
        <v>0.9140816096145562</v>
      </c>
      <c r="G207" s="79">
        <f t="shared" si="56"/>
        <v>163.90253534717513</v>
      </c>
    </row>
    <row r="208" spans="1:7" ht="25.5" x14ac:dyDescent="0.2">
      <c r="A208" s="16" t="s">
        <v>436</v>
      </c>
      <c r="B208" s="15" t="s">
        <v>434</v>
      </c>
      <c r="C208" s="24">
        <v>0</v>
      </c>
      <c r="D208" s="24">
        <v>1781724.69</v>
      </c>
      <c r="E208" s="24">
        <v>0</v>
      </c>
      <c r="F208" s="28">
        <f t="shared" si="55"/>
        <v>0</v>
      </c>
      <c r="G208" s="79" t="s">
        <v>528</v>
      </c>
    </row>
    <row r="209" spans="1:7" ht="25.5" x14ac:dyDescent="0.2">
      <c r="A209" s="16" t="s">
        <v>437</v>
      </c>
      <c r="B209" s="15" t="s">
        <v>435</v>
      </c>
      <c r="C209" s="24">
        <v>0</v>
      </c>
      <c r="D209" s="24">
        <v>1781724.69</v>
      </c>
      <c r="E209" s="24">
        <v>0</v>
      </c>
      <c r="F209" s="28">
        <f t="shared" si="55"/>
        <v>0</v>
      </c>
      <c r="G209" s="79" t="s">
        <v>528</v>
      </c>
    </row>
    <row r="210" spans="1:7" ht="25.5" x14ac:dyDescent="0.2">
      <c r="A210" s="16" t="s">
        <v>383</v>
      </c>
      <c r="B210" s="15" t="s">
        <v>385</v>
      </c>
      <c r="C210" s="24">
        <v>57630445.920000002</v>
      </c>
      <c r="D210" s="24">
        <v>636727102.45000005</v>
      </c>
      <c r="E210" s="24">
        <v>134440654.74000001</v>
      </c>
      <c r="F210" s="28">
        <f t="shared" si="55"/>
        <v>0.21114328920930009</v>
      </c>
      <c r="G210" s="79">
        <f t="shared" si="56"/>
        <v>2.3328060818169702</v>
      </c>
    </row>
    <row r="211" spans="1:7" ht="25.5" x14ac:dyDescent="0.2">
      <c r="A211" s="16" t="s">
        <v>384</v>
      </c>
      <c r="B211" s="15" t="s">
        <v>386</v>
      </c>
      <c r="C211" s="24">
        <v>57630445.920000002</v>
      </c>
      <c r="D211" s="24">
        <v>636727102.45000005</v>
      </c>
      <c r="E211" s="24">
        <v>134440654.74000001</v>
      </c>
      <c r="F211" s="28">
        <f t="shared" si="55"/>
        <v>0.21114328920930009</v>
      </c>
      <c r="G211" s="79">
        <f t="shared" si="56"/>
        <v>2.3328060818169702</v>
      </c>
    </row>
    <row r="212" spans="1:7" ht="38.25" x14ac:dyDescent="0.2">
      <c r="A212" s="16" t="s">
        <v>440</v>
      </c>
      <c r="B212" s="15" t="s">
        <v>438</v>
      </c>
      <c r="C212" s="24">
        <v>0</v>
      </c>
      <c r="D212" s="24">
        <v>7446262.6299999999</v>
      </c>
      <c r="E212" s="24">
        <v>7446262.6299999999</v>
      </c>
      <c r="F212" s="28">
        <f t="shared" si="55"/>
        <v>1</v>
      </c>
      <c r="G212" s="79" t="s">
        <v>528</v>
      </c>
    </row>
    <row r="213" spans="1:7" ht="51" x14ac:dyDescent="0.2">
      <c r="A213" s="16" t="s">
        <v>441</v>
      </c>
      <c r="B213" s="15" t="s">
        <v>439</v>
      </c>
      <c r="C213" s="24">
        <v>0</v>
      </c>
      <c r="D213" s="24">
        <v>7446262.6299999999</v>
      </c>
      <c r="E213" s="24">
        <v>7446262.6299999999</v>
      </c>
      <c r="F213" s="28">
        <f t="shared" si="55"/>
        <v>1</v>
      </c>
      <c r="G213" s="79" t="s">
        <v>528</v>
      </c>
    </row>
    <row r="214" spans="1:7" ht="25.5" x14ac:dyDescent="0.2">
      <c r="A214" s="16" t="s">
        <v>387</v>
      </c>
      <c r="B214" s="15" t="s">
        <v>389</v>
      </c>
      <c r="C214" s="24">
        <v>6685758</v>
      </c>
      <c r="D214" s="24">
        <v>9142324</v>
      </c>
      <c r="E214" s="24">
        <v>9142324</v>
      </c>
      <c r="F214" s="28">
        <f t="shared" si="55"/>
        <v>1</v>
      </c>
      <c r="G214" s="79">
        <f t="shared" si="56"/>
        <v>1.3674326830256196</v>
      </c>
    </row>
    <row r="215" spans="1:7" ht="25.5" x14ac:dyDescent="0.2">
      <c r="A215" s="16" t="s">
        <v>388</v>
      </c>
      <c r="B215" s="15" t="s">
        <v>390</v>
      </c>
      <c r="C215" s="24">
        <v>6685758</v>
      </c>
      <c r="D215" s="24">
        <v>9142324</v>
      </c>
      <c r="E215" s="24">
        <v>9142324</v>
      </c>
      <c r="F215" s="28">
        <f t="shared" si="55"/>
        <v>1</v>
      </c>
      <c r="G215" s="79">
        <f t="shared" si="56"/>
        <v>1.3674326830256196</v>
      </c>
    </row>
    <row r="216" spans="1:7" ht="25.5" x14ac:dyDescent="0.2">
      <c r="A216" s="16" t="s">
        <v>444</v>
      </c>
      <c r="B216" s="15" t="s">
        <v>442</v>
      </c>
      <c r="C216" s="24">
        <v>0</v>
      </c>
      <c r="D216" s="24">
        <v>771967878</v>
      </c>
      <c r="E216" s="24">
        <v>462204504.85000002</v>
      </c>
      <c r="F216" s="28">
        <f t="shared" si="55"/>
        <v>0.59873541117730289</v>
      </c>
      <c r="G216" s="79" t="s">
        <v>528</v>
      </c>
    </row>
    <row r="217" spans="1:7" ht="25.5" x14ac:dyDescent="0.2">
      <c r="A217" s="16" t="s">
        <v>445</v>
      </c>
      <c r="B217" s="15" t="s">
        <v>443</v>
      </c>
      <c r="C217" s="24">
        <v>0</v>
      </c>
      <c r="D217" s="24">
        <v>771967878</v>
      </c>
      <c r="E217" s="24">
        <v>462204504.85000002</v>
      </c>
      <c r="F217" s="28">
        <f t="shared" si="55"/>
        <v>0.59873541117730289</v>
      </c>
      <c r="G217" s="79" t="s">
        <v>528</v>
      </c>
    </row>
    <row r="218" spans="1:7" x14ac:dyDescent="0.2">
      <c r="A218" s="16" t="s">
        <v>368</v>
      </c>
      <c r="B218" s="15" t="s">
        <v>367</v>
      </c>
      <c r="C218" s="24">
        <v>14167128.43</v>
      </c>
      <c r="D218" s="24">
        <v>7780020.54</v>
      </c>
      <c r="E218" s="24">
        <v>6193844.0899999999</v>
      </c>
      <c r="F218" s="28">
        <f t="shared" si="55"/>
        <v>0.79612181717967545</v>
      </c>
      <c r="G218" s="79">
        <f t="shared" si="56"/>
        <v>0.43719827349655782</v>
      </c>
    </row>
    <row r="219" spans="1:7" ht="25.5" x14ac:dyDescent="0.2">
      <c r="A219" s="16" t="s">
        <v>370</v>
      </c>
      <c r="B219" s="15" t="s">
        <v>369</v>
      </c>
      <c r="C219" s="24">
        <v>14167128.43</v>
      </c>
      <c r="D219" s="24">
        <v>7780020.54</v>
      </c>
      <c r="E219" s="24">
        <v>6193844.0899999999</v>
      </c>
      <c r="F219" s="28">
        <f t="shared" si="55"/>
        <v>0.79612181717967545</v>
      </c>
      <c r="G219" s="79">
        <f t="shared" si="56"/>
        <v>0.43719827349655782</v>
      </c>
    </row>
    <row r="220" spans="1:7" ht="25.5" x14ac:dyDescent="0.2">
      <c r="A220" s="16" t="s">
        <v>372</v>
      </c>
      <c r="B220" s="15" t="s">
        <v>371</v>
      </c>
      <c r="C220" s="24">
        <v>134994867.22</v>
      </c>
      <c r="D220" s="24">
        <v>287156358.75999999</v>
      </c>
      <c r="E220" s="24">
        <v>184898785.69</v>
      </c>
      <c r="F220" s="28">
        <f t="shared" si="55"/>
        <v>0.64389584297708347</v>
      </c>
      <c r="G220" s="79">
        <f t="shared" si="56"/>
        <v>1.3696727105088522</v>
      </c>
    </row>
    <row r="221" spans="1:7" ht="42" customHeight="1" x14ac:dyDescent="0.2">
      <c r="A221" s="16" t="s">
        <v>374</v>
      </c>
      <c r="B221" s="15" t="s">
        <v>373</v>
      </c>
      <c r="C221" s="24">
        <v>134994867.22</v>
      </c>
      <c r="D221" s="24">
        <v>287156358.75999999</v>
      </c>
      <c r="E221" s="24">
        <v>184898785.69</v>
      </c>
      <c r="F221" s="28">
        <f t="shared" si="55"/>
        <v>0.64389584297708347</v>
      </c>
      <c r="G221" s="79">
        <f t="shared" si="56"/>
        <v>1.3696727105088522</v>
      </c>
    </row>
    <row r="222" spans="1:7" x14ac:dyDescent="0.2">
      <c r="A222" s="16" t="s">
        <v>225</v>
      </c>
      <c r="B222" s="15" t="s">
        <v>224</v>
      </c>
      <c r="C222" s="24">
        <v>9853661.7200000007</v>
      </c>
      <c r="D222" s="24">
        <v>13960809</v>
      </c>
      <c r="E222" s="24">
        <v>13960809</v>
      </c>
      <c r="F222" s="28">
        <f t="shared" si="55"/>
        <v>1</v>
      </c>
      <c r="G222" s="79">
        <f t="shared" si="56"/>
        <v>1.4168143170232557</v>
      </c>
    </row>
    <row r="223" spans="1:7" x14ac:dyDescent="0.2">
      <c r="A223" s="16" t="s">
        <v>227</v>
      </c>
      <c r="B223" s="15" t="s">
        <v>226</v>
      </c>
      <c r="C223" s="24">
        <v>9853661.7200000007</v>
      </c>
      <c r="D223" s="24">
        <v>13960809</v>
      </c>
      <c r="E223" s="24">
        <v>13960809</v>
      </c>
      <c r="F223" s="28">
        <f t="shared" si="55"/>
        <v>1</v>
      </c>
      <c r="G223" s="79">
        <f t="shared" si="56"/>
        <v>1.4168143170232557</v>
      </c>
    </row>
    <row r="224" spans="1:7" x14ac:dyDescent="0.2">
      <c r="A224" s="16" t="s">
        <v>446</v>
      </c>
      <c r="B224" s="15" t="s">
        <v>448</v>
      </c>
      <c r="C224" s="24">
        <v>0</v>
      </c>
      <c r="D224" s="24">
        <v>2215405</v>
      </c>
      <c r="E224" s="24">
        <v>503201.47</v>
      </c>
      <c r="F224" s="28">
        <f t="shared" si="55"/>
        <v>0.22713746245043231</v>
      </c>
      <c r="G224" s="79" t="s">
        <v>528</v>
      </c>
    </row>
    <row r="225" spans="1:7" x14ac:dyDescent="0.2">
      <c r="A225" s="16" t="s">
        <v>447</v>
      </c>
      <c r="B225" s="15" t="s">
        <v>449</v>
      </c>
      <c r="C225" s="24">
        <v>0</v>
      </c>
      <c r="D225" s="24">
        <v>2215405</v>
      </c>
      <c r="E225" s="24">
        <v>503201.47</v>
      </c>
      <c r="F225" s="28">
        <f t="shared" si="55"/>
        <v>0.22713746245043231</v>
      </c>
      <c r="G225" s="79" t="s">
        <v>528</v>
      </c>
    </row>
    <row r="226" spans="1:7" x14ac:dyDescent="0.2">
      <c r="A226" s="16" t="s">
        <v>229</v>
      </c>
      <c r="B226" s="15" t="s">
        <v>228</v>
      </c>
      <c r="C226" s="24">
        <v>1276916</v>
      </c>
      <c r="D226" s="24">
        <v>24591443</v>
      </c>
      <c r="E226" s="24">
        <v>23497521.18</v>
      </c>
      <c r="F226" s="28">
        <f t="shared" si="55"/>
        <v>0.95551615982844107</v>
      </c>
      <c r="G226" s="79" t="s">
        <v>563</v>
      </c>
    </row>
    <row r="227" spans="1:7" x14ac:dyDescent="0.2">
      <c r="A227" s="16" t="s">
        <v>231</v>
      </c>
      <c r="B227" s="15" t="s">
        <v>230</v>
      </c>
      <c r="C227" s="24">
        <v>1276916</v>
      </c>
      <c r="D227" s="24">
        <v>24591443</v>
      </c>
      <c r="E227" s="24">
        <v>23497521.18</v>
      </c>
      <c r="F227" s="28">
        <f t="shared" si="55"/>
        <v>0.95551615982844107</v>
      </c>
      <c r="G227" s="79" t="s">
        <v>563</v>
      </c>
    </row>
    <row r="228" spans="1:7" ht="25.5" x14ac:dyDescent="0.2">
      <c r="A228" s="16" t="s">
        <v>233</v>
      </c>
      <c r="B228" s="15" t="s">
        <v>232</v>
      </c>
      <c r="C228" s="24">
        <v>512374173.47000003</v>
      </c>
      <c r="D228" s="24">
        <v>868251808.50999999</v>
      </c>
      <c r="E228" s="24">
        <v>72898980.260000005</v>
      </c>
      <c r="F228" s="28">
        <f t="shared" si="55"/>
        <v>8.3960643151554576E-2</v>
      </c>
      <c r="G228" s="79">
        <f t="shared" si="56"/>
        <v>0.14227684382743055</v>
      </c>
    </row>
    <row r="229" spans="1:7" ht="25.5" x14ac:dyDescent="0.2">
      <c r="A229" s="16" t="s">
        <v>235</v>
      </c>
      <c r="B229" s="15" t="s">
        <v>234</v>
      </c>
      <c r="C229" s="24">
        <v>512374173.47000003</v>
      </c>
      <c r="D229" s="24">
        <v>868251808.50999999</v>
      </c>
      <c r="E229" s="24">
        <v>72898980.260000005</v>
      </c>
      <c r="F229" s="28">
        <f t="shared" si="55"/>
        <v>8.3960643151554576E-2</v>
      </c>
      <c r="G229" s="79">
        <f t="shared" si="56"/>
        <v>0.14227684382743055</v>
      </c>
    </row>
    <row r="230" spans="1:7" x14ac:dyDescent="0.2">
      <c r="A230" s="16" t="s">
        <v>237</v>
      </c>
      <c r="B230" s="15" t="s">
        <v>236</v>
      </c>
      <c r="C230" s="24">
        <v>113085356.83</v>
      </c>
      <c r="D230" s="24">
        <v>146484844.72</v>
      </c>
      <c r="E230" s="24">
        <v>90432279.680000007</v>
      </c>
      <c r="F230" s="28">
        <f t="shared" si="55"/>
        <v>0.6173490496771713</v>
      </c>
      <c r="G230" s="79">
        <f t="shared" si="56"/>
        <v>0.79968160524926213</v>
      </c>
    </row>
    <row r="231" spans="1:7" x14ac:dyDescent="0.2">
      <c r="A231" s="16" t="s">
        <v>239</v>
      </c>
      <c r="B231" s="15" t="s">
        <v>238</v>
      </c>
      <c r="C231" s="24">
        <v>113085356.83</v>
      </c>
      <c r="D231" s="24">
        <v>146484844.72</v>
      </c>
      <c r="E231" s="24">
        <v>90432279.680000007</v>
      </c>
      <c r="F231" s="28">
        <f t="shared" si="55"/>
        <v>0.6173490496771713</v>
      </c>
      <c r="G231" s="79">
        <f t="shared" si="56"/>
        <v>0.79968160524926213</v>
      </c>
    </row>
    <row r="232" spans="1:7" x14ac:dyDescent="0.2">
      <c r="A232" s="16" t="s">
        <v>391</v>
      </c>
      <c r="B232" s="15" t="s">
        <v>393</v>
      </c>
      <c r="C232" s="24">
        <v>123645781.54000001</v>
      </c>
      <c r="D232" s="24">
        <v>102761276.61</v>
      </c>
      <c r="E232" s="24">
        <v>85778192.180000007</v>
      </c>
      <c r="F232" s="28">
        <f t="shared" si="55"/>
        <v>0.83473264453054374</v>
      </c>
      <c r="G232" s="79">
        <f t="shared" si="56"/>
        <v>0.69374135624878031</v>
      </c>
    </row>
    <row r="233" spans="1:7" ht="25.5" x14ac:dyDescent="0.2">
      <c r="A233" s="16" t="s">
        <v>392</v>
      </c>
      <c r="B233" s="15" t="s">
        <v>394</v>
      </c>
      <c r="C233" s="24">
        <v>123645781.54000001</v>
      </c>
      <c r="D233" s="24">
        <v>102761276.61</v>
      </c>
      <c r="E233" s="24">
        <v>85778192.180000007</v>
      </c>
      <c r="F233" s="28">
        <f t="shared" si="55"/>
        <v>0.83473264453054374</v>
      </c>
      <c r="G233" s="79">
        <f t="shared" si="56"/>
        <v>0.69374135624878031</v>
      </c>
    </row>
    <row r="234" spans="1:7" ht="17.25" customHeight="1" x14ac:dyDescent="0.2">
      <c r="A234" s="16" t="s">
        <v>241</v>
      </c>
      <c r="B234" s="15" t="s">
        <v>240</v>
      </c>
      <c r="C234" s="24">
        <v>552446431.25</v>
      </c>
      <c r="D234" s="24">
        <v>848647628.16999996</v>
      </c>
      <c r="E234" s="24">
        <v>341631787.58999997</v>
      </c>
      <c r="F234" s="28">
        <f t="shared" si="55"/>
        <v>0.40256023377651479</v>
      </c>
      <c r="G234" s="79">
        <f t="shared" si="56"/>
        <v>0.61839803511265778</v>
      </c>
    </row>
    <row r="235" spans="1:7" ht="17.25" customHeight="1" x14ac:dyDescent="0.2">
      <c r="A235" s="16" t="s">
        <v>243</v>
      </c>
      <c r="B235" s="15" t="s">
        <v>242</v>
      </c>
      <c r="C235" s="24">
        <v>552446431.25</v>
      </c>
      <c r="D235" s="24">
        <v>848647628.16999996</v>
      </c>
      <c r="E235" s="24">
        <v>341631787.58999997</v>
      </c>
      <c r="F235" s="28">
        <f t="shared" si="55"/>
        <v>0.40256023377651479</v>
      </c>
      <c r="G235" s="79">
        <f t="shared" si="56"/>
        <v>0.61839803511265778</v>
      </c>
    </row>
    <row r="236" spans="1:7" s="18" customFormat="1" ht="18.75" customHeight="1" x14ac:dyDescent="0.25">
      <c r="A236" s="26" t="s">
        <v>245</v>
      </c>
      <c r="B236" s="14" t="s">
        <v>244</v>
      </c>
      <c r="C236" s="25">
        <f>C237+C239+C241+C243+C245</f>
        <v>2980972897.4300003</v>
      </c>
      <c r="D236" s="25">
        <f t="shared" ref="D236:E236" si="57">D237+D239+D241+D243+D245</f>
        <v>4376457410</v>
      </c>
      <c r="E236" s="25">
        <f t="shared" si="57"/>
        <v>3245508701.9699998</v>
      </c>
      <c r="F236" s="74">
        <f t="shared" si="55"/>
        <v>0.74158352245223835</v>
      </c>
      <c r="G236" s="80">
        <f t="shared" si="56"/>
        <v>1.0887414322914726</v>
      </c>
    </row>
    <row r="237" spans="1:7" x14ac:dyDescent="0.2">
      <c r="A237" s="16" t="s">
        <v>247</v>
      </c>
      <c r="B237" s="15" t="s">
        <v>246</v>
      </c>
      <c r="C237" s="24">
        <v>2874928142.9200001</v>
      </c>
      <c r="D237" s="24">
        <v>4172278163</v>
      </c>
      <c r="E237" s="24">
        <v>3138415794.4299998</v>
      </c>
      <c r="F237" s="28">
        <f t="shared" si="55"/>
        <v>0.75220674936336929</v>
      </c>
      <c r="G237" s="79">
        <f t="shared" si="56"/>
        <v>1.0916501694690641</v>
      </c>
    </row>
    <row r="238" spans="1:7" ht="25.5" x14ac:dyDescent="0.2">
      <c r="A238" s="16" t="s">
        <v>249</v>
      </c>
      <c r="B238" s="15" t="s">
        <v>248</v>
      </c>
      <c r="C238" s="24">
        <v>2874928142.9200001</v>
      </c>
      <c r="D238" s="24">
        <v>4172278163</v>
      </c>
      <c r="E238" s="24">
        <v>3138415794.4299998</v>
      </c>
      <c r="F238" s="28">
        <f t="shared" si="55"/>
        <v>0.75220674936336929</v>
      </c>
      <c r="G238" s="79">
        <f t="shared" si="56"/>
        <v>1.0916501694690641</v>
      </c>
    </row>
    <row r="239" spans="1:7" ht="38.25" x14ac:dyDescent="0.2">
      <c r="A239" s="16" t="s">
        <v>251</v>
      </c>
      <c r="B239" s="15" t="s">
        <v>250</v>
      </c>
      <c r="C239" s="24">
        <v>39086144.509999998</v>
      </c>
      <c r="D239" s="24">
        <v>88377294</v>
      </c>
      <c r="E239" s="24">
        <v>42247993.039999999</v>
      </c>
      <c r="F239" s="28">
        <f t="shared" si="55"/>
        <v>0.47804126068852026</v>
      </c>
      <c r="G239" s="79">
        <f t="shared" si="56"/>
        <v>1.0808943570576794</v>
      </c>
    </row>
    <row r="240" spans="1:7" ht="38.25" x14ac:dyDescent="0.2">
      <c r="A240" s="16" t="s">
        <v>253</v>
      </c>
      <c r="B240" s="15" t="s">
        <v>252</v>
      </c>
      <c r="C240" s="24">
        <v>39086144.509999998</v>
      </c>
      <c r="D240" s="24">
        <v>88377294</v>
      </c>
      <c r="E240" s="24">
        <v>42247993.039999999</v>
      </c>
      <c r="F240" s="28">
        <f t="shared" si="55"/>
        <v>0.47804126068852026</v>
      </c>
      <c r="G240" s="79">
        <f t="shared" si="56"/>
        <v>1.0808943570576794</v>
      </c>
    </row>
    <row r="241" spans="1:7" ht="38.25" x14ac:dyDescent="0.2">
      <c r="A241" s="16" t="s">
        <v>255</v>
      </c>
      <c r="B241" s="15" t="s">
        <v>254</v>
      </c>
      <c r="C241" s="24">
        <v>64625000</v>
      </c>
      <c r="D241" s="24">
        <v>115760466</v>
      </c>
      <c r="E241" s="24">
        <v>64815000</v>
      </c>
      <c r="F241" s="28">
        <f t="shared" si="55"/>
        <v>0.55990617729545078</v>
      </c>
      <c r="G241" s="79">
        <f t="shared" si="56"/>
        <v>1.0029400386847196</v>
      </c>
    </row>
    <row r="242" spans="1:7" ht="38.25" x14ac:dyDescent="0.2">
      <c r="A242" s="16" t="s">
        <v>257</v>
      </c>
      <c r="B242" s="15" t="s">
        <v>256</v>
      </c>
      <c r="C242" s="24">
        <v>64625000</v>
      </c>
      <c r="D242" s="24">
        <v>115760466</v>
      </c>
      <c r="E242" s="24">
        <v>64815000</v>
      </c>
      <c r="F242" s="28">
        <f t="shared" si="55"/>
        <v>0.55990617729545078</v>
      </c>
      <c r="G242" s="79">
        <f t="shared" si="56"/>
        <v>1.0029400386847196</v>
      </c>
    </row>
    <row r="243" spans="1:7" ht="25.5" x14ac:dyDescent="0.2">
      <c r="A243" s="16" t="s">
        <v>259</v>
      </c>
      <c r="B243" s="15" t="s">
        <v>258</v>
      </c>
      <c r="C243" s="24">
        <v>478134</v>
      </c>
      <c r="D243" s="24">
        <v>41487</v>
      </c>
      <c r="E243" s="24">
        <v>29914.5</v>
      </c>
      <c r="F243" s="28">
        <f t="shared" si="55"/>
        <v>0.72105719864053797</v>
      </c>
      <c r="G243" s="79">
        <f t="shared" si="56"/>
        <v>6.2565096813863894E-2</v>
      </c>
    </row>
    <row r="244" spans="1:7" ht="25.5" x14ac:dyDescent="0.2">
      <c r="A244" s="16" t="s">
        <v>261</v>
      </c>
      <c r="B244" s="15" t="s">
        <v>260</v>
      </c>
      <c r="C244" s="24">
        <v>478134</v>
      </c>
      <c r="D244" s="24">
        <v>41487</v>
      </c>
      <c r="E244" s="24">
        <v>29914.5</v>
      </c>
      <c r="F244" s="28">
        <f t="shared" si="55"/>
        <v>0.72105719864053797</v>
      </c>
      <c r="G244" s="79">
        <f t="shared" si="56"/>
        <v>6.2565096813863894E-2</v>
      </c>
    </row>
    <row r="245" spans="1:7" ht="25.5" x14ac:dyDescent="0.2">
      <c r="A245" s="16" t="s">
        <v>533</v>
      </c>
      <c r="B245" s="15" t="s">
        <v>534</v>
      </c>
      <c r="C245" s="24">
        <v>1855476</v>
      </c>
      <c r="D245" s="24">
        <v>0</v>
      </c>
      <c r="E245" s="24">
        <v>0</v>
      </c>
      <c r="F245" s="28" t="s">
        <v>528</v>
      </c>
      <c r="G245" s="79" t="s">
        <v>528</v>
      </c>
    </row>
    <row r="246" spans="1:7" ht="25.5" x14ac:dyDescent="0.2">
      <c r="A246" s="16" t="s">
        <v>535</v>
      </c>
      <c r="B246" s="15" t="s">
        <v>536</v>
      </c>
      <c r="C246" s="24">
        <v>1855476</v>
      </c>
      <c r="D246" s="24">
        <v>0</v>
      </c>
      <c r="E246" s="24">
        <v>0</v>
      </c>
      <c r="F246" s="28" t="s">
        <v>528</v>
      </c>
      <c r="G246" s="79" t="s">
        <v>528</v>
      </c>
    </row>
    <row r="247" spans="1:7" s="18" customFormat="1" ht="13.5" x14ac:dyDescent="0.25">
      <c r="A247" s="26" t="s">
        <v>263</v>
      </c>
      <c r="B247" s="14" t="s">
        <v>262</v>
      </c>
      <c r="C247" s="25">
        <f>C248+C250+C252+C254+C256+C258</f>
        <v>429210725.98000002</v>
      </c>
      <c r="D247" s="25">
        <f t="shared" ref="D247:E247" si="58">D248+D250+D252+D254+D256+D258</f>
        <v>252878655.44</v>
      </c>
      <c r="E247" s="25">
        <f t="shared" si="58"/>
        <v>167068239.09</v>
      </c>
      <c r="F247" s="28">
        <f t="shared" si="55"/>
        <v>0.66066564138957129</v>
      </c>
      <c r="G247" s="79">
        <f t="shared" si="56"/>
        <v>0.38924525641464258</v>
      </c>
    </row>
    <row r="248" spans="1:7" s="18" customFormat="1" ht="38.25" x14ac:dyDescent="0.2">
      <c r="A248" s="16" t="s">
        <v>452</v>
      </c>
      <c r="B248" s="15" t="s">
        <v>450</v>
      </c>
      <c r="C248" s="24">
        <v>0</v>
      </c>
      <c r="D248" s="24">
        <v>24119589.059999999</v>
      </c>
      <c r="E248" s="24">
        <v>17272384.600000001</v>
      </c>
      <c r="F248" s="28">
        <f t="shared" si="55"/>
        <v>0.71611438142802264</v>
      </c>
      <c r="G248" s="79" t="s">
        <v>528</v>
      </c>
    </row>
    <row r="249" spans="1:7" s="18" customFormat="1" ht="38.25" x14ac:dyDescent="0.2">
      <c r="A249" s="16" t="s">
        <v>453</v>
      </c>
      <c r="B249" s="15" t="s">
        <v>451</v>
      </c>
      <c r="C249" s="24">
        <v>0</v>
      </c>
      <c r="D249" s="24">
        <v>24119589.059999999</v>
      </c>
      <c r="E249" s="24">
        <v>17272384.600000001</v>
      </c>
      <c r="F249" s="28">
        <f t="shared" si="55"/>
        <v>0.71611438142802264</v>
      </c>
      <c r="G249" s="79" t="s">
        <v>528</v>
      </c>
    </row>
    <row r="250" spans="1:7" ht="25.5" x14ac:dyDescent="0.2">
      <c r="A250" s="16" t="s">
        <v>377</v>
      </c>
      <c r="B250" s="15" t="s">
        <v>375</v>
      </c>
      <c r="C250" s="24">
        <v>105809240.17</v>
      </c>
      <c r="D250" s="24">
        <v>166288163</v>
      </c>
      <c r="E250" s="24">
        <v>124589705.5</v>
      </c>
      <c r="F250" s="28">
        <f t="shared" si="55"/>
        <v>0.74923977300777567</v>
      </c>
      <c r="G250" s="79">
        <f t="shared" si="56"/>
        <v>1.1774936224835004</v>
      </c>
    </row>
    <row r="251" spans="1:7" ht="38.25" x14ac:dyDescent="0.2">
      <c r="A251" s="16" t="s">
        <v>378</v>
      </c>
      <c r="B251" s="15" t="s">
        <v>376</v>
      </c>
      <c r="C251" s="24">
        <v>105809240.17</v>
      </c>
      <c r="D251" s="24">
        <v>166288163</v>
      </c>
      <c r="E251" s="24">
        <v>124589705.5</v>
      </c>
      <c r="F251" s="28">
        <f t="shared" si="55"/>
        <v>0.74923977300777567</v>
      </c>
      <c r="G251" s="79">
        <f t="shared" si="56"/>
        <v>1.1774936224835004</v>
      </c>
    </row>
    <row r="252" spans="1:7" ht="18" customHeight="1" x14ac:dyDescent="0.2">
      <c r="A252" s="16" t="s">
        <v>395</v>
      </c>
      <c r="B252" s="15" t="s">
        <v>397</v>
      </c>
      <c r="C252" s="24">
        <v>299990629.41000003</v>
      </c>
      <c r="D252" s="24">
        <v>26007349.760000002</v>
      </c>
      <c r="E252" s="24">
        <v>0</v>
      </c>
      <c r="F252" s="28">
        <f t="shared" si="55"/>
        <v>0</v>
      </c>
      <c r="G252" s="79">
        <f t="shared" si="56"/>
        <v>0</v>
      </c>
    </row>
    <row r="253" spans="1:7" ht="25.5" x14ac:dyDescent="0.2">
      <c r="A253" s="16" t="s">
        <v>396</v>
      </c>
      <c r="B253" s="15" t="s">
        <v>398</v>
      </c>
      <c r="C253" s="24">
        <v>299990629.41000003</v>
      </c>
      <c r="D253" s="24">
        <v>26007349.760000002</v>
      </c>
      <c r="E253" s="24">
        <v>0</v>
      </c>
      <c r="F253" s="28">
        <f t="shared" si="55"/>
        <v>0</v>
      </c>
      <c r="G253" s="79">
        <f t="shared" si="56"/>
        <v>0</v>
      </c>
    </row>
    <row r="254" spans="1:7" x14ac:dyDescent="0.2">
      <c r="A254" s="16" t="s">
        <v>381</v>
      </c>
      <c r="B254" s="15" t="s">
        <v>379</v>
      </c>
      <c r="C254" s="24">
        <v>10000000</v>
      </c>
      <c r="D254" s="24">
        <v>5000000</v>
      </c>
      <c r="E254" s="24">
        <v>5000000</v>
      </c>
      <c r="F254" s="28">
        <f t="shared" si="55"/>
        <v>1</v>
      </c>
      <c r="G254" s="79">
        <f t="shared" si="56"/>
        <v>0.5</v>
      </c>
    </row>
    <row r="255" spans="1:7" ht="25.5" x14ac:dyDescent="0.2">
      <c r="A255" s="16" t="s">
        <v>382</v>
      </c>
      <c r="B255" s="15" t="s">
        <v>380</v>
      </c>
      <c r="C255" s="24">
        <v>10000000</v>
      </c>
      <c r="D255" s="24">
        <v>5000000</v>
      </c>
      <c r="E255" s="24">
        <v>5000000</v>
      </c>
      <c r="F255" s="28">
        <f t="shared" si="55"/>
        <v>1</v>
      </c>
      <c r="G255" s="79">
        <f t="shared" si="56"/>
        <v>0.5</v>
      </c>
    </row>
    <row r="256" spans="1:7" ht="25.5" x14ac:dyDescent="0.2">
      <c r="A256" s="16" t="s">
        <v>540</v>
      </c>
      <c r="B256" s="15" t="s">
        <v>541</v>
      </c>
      <c r="C256" s="24">
        <v>1122286.26</v>
      </c>
      <c r="D256" s="24">
        <v>0</v>
      </c>
      <c r="E256" s="24">
        <v>0</v>
      </c>
      <c r="F256" s="28">
        <v>0</v>
      </c>
      <c r="G256" s="79" t="s">
        <v>528</v>
      </c>
    </row>
    <row r="257" spans="1:7" ht="25.5" x14ac:dyDescent="0.2">
      <c r="A257" s="16" t="s">
        <v>542</v>
      </c>
      <c r="B257" s="15" t="s">
        <v>543</v>
      </c>
      <c r="C257" s="24">
        <v>1122286.26</v>
      </c>
      <c r="D257" s="24">
        <v>0</v>
      </c>
      <c r="E257" s="24">
        <v>0</v>
      </c>
      <c r="F257" s="28">
        <v>0</v>
      </c>
      <c r="G257" s="79" t="s">
        <v>528</v>
      </c>
    </row>
    <row r="258" spans="1:7" x14ac:dyDescent="0.2">
      <c r="A258" s="16" t="s">
        <v>454</v>
      </c>
      <c r="B258" s="15" t="s">
        <v>456</v>
      </c>
      <c r="C258" s="24">
        <v>12288570.140000001</v>
      </c>
      <c r="D258" s="24">
        <v>31463553.620000001</v>
      </c>
      <c r="E258" s="24">
        <v>20206148.989999998</v>
      </c>
      <c r="F258" s="28">
        <f t="shared" si="55"/>
        <v>0.64220810001435547</v>
      </c>
      <c r="G258" s="79">
        <f t="shared" si="56"/>
        <v>1.6443043218045217</v>
      </c>
    </row>
    <row r="259" spans="1:7" x14ac:dyDescent="0.2">
      <c r="A259" s="16" t="s">
        <v>455</v>
      </c>
      <c r="B259" s="15" t="s">
        <v>457</v>
      </c>
      <c r="C259" s="24">
        <v>12288570.140000001</v>
      </c>
      <c r="D259" s="24">
        <v>31463553.620000001</v>
      </c>
      <c r="E259" s="24">
        <v>20206148.989999998</v>
      </c>
      <c r="F259" s="28">
        <f t="shared" si="55"/>
        <v>0.64220810001435547</v>
      </c>
      <c r="G259" s="79">
        <f t="shared" si="56"/>
        <v>1.6443043218045217</v>
      </c>
    </row>
    <row r="260" spans="1:7" ht="13.5" x14ac:dyDescent="0.25">
      <c r="A260" s="26" t="s">
        <v>351</v>
      </c>
      <c r="B260" s="14" t="s">
        <v>352</v>
      </c>
      <c r="C260" s="25">
        <f>C261</f>
        <v>1119618.03</v>
      </c>
      <c r="D260" s="25">
        <f>D261</f>
        <v>4153171</v>
      </c>
      <c r="E260" s="25">
        <f>E261</f>
        <v>4153171</v>
      </c>
      <c r="F260" s="74">
        <f t="shared" si="55"/>
        <v>1</v>
      </c>
      <c r="G260" s="80">
        <f t="shared" si="56"/>
        <v>3.7094534820951393</v>
      </c>
    </row>
    <row r="261" spans="1:7" x14ac:dyDescent="0.2">
      <c r="A261" s="16" t="s">
        <v>353</v>
      </c>
      <c r="B261" s="15" t="s">
        <v>354</v>
      </c>
      <c r="C261" s="24">
        <v>1119618.03</v>
      </c>
      <c r="D261" s="24">
        <v>4153171</v>
      </c>
      <c r="E261" s="24">
        <v>4153171</v>
      </c>
      <c r="F261" s="28">
        <f t="shared" si="55"/>
        <v>1</v>
      </c>
      <c r="G261" s="79">
        <f t="shared" si="56"/>
        <v>3.7094534820951393</v>
      </c>
    </row>
    <row r="262" spans="1:7" x14ac:dyDescent="0.2">
      <c r="A262" s="16" t="s">
        <v>355</v>
      </c>
      <c r="B262" s="15" t="s">
        <v>354</v>
      </c>
      <c r="C262" s="24">
        <v>1119618.03</v>
      </c>
      <c r="D262" s="24">
        <v>4153171</v>
      </c>
      <c r="E262" s="24">
        <v>4153171</v>
      </c>
      <c r="F262" s="28">
        <f t="shared" si="55"/>
        <v>1</v>
      </c>
      <c r="G262" s="79">
        <f t="shared" si="56"/>
        <v>3.7094534820951393</v>
      </c>
    </row>
    <row r="263" spans="1:7" s="75" customFormat="1" ht="66.75" customHeight="1" x14ac:dyDescent="0.25">
      <c r="A263" s="26" t="s">
        <v>556</v>
      </c>
      <c r="B263" s="14" t="s">
        <v>554</v>
      </c>
      <c r="C263" s="25">
        <v>-1</v>
      </c>
      <c r="D263" s="25">
        <v>0</v>
      </c>
      <c r="E263" s="25">
        <v>0</v>
      </c>
      <c r="F263" s="74">
        <v>0</v>
      </c>
      <c r="G263" s="84" t="s">
        <v>528</v>
      </c>
    </row>
    <row r="264" spans="1:7" ht="51" x14ac:dyDescent="0.2">
      <c r="A264" s="16" t="s">
        <v>557</v>
      </c>
      <c r="B264" s="15" t="s">
        <v>555</v>
      </c>
      <c r="C264" s="24">
        <v>-1</v>
      </c>
      <c r="D264" s="24">
        <v>0</v>
      </c>
      <c r="E264" s="24">
        <v>0</v>
      </c>
      <c r="F264" s="28">
        <v>0</v>
      </c>
      <c r="G264" s="79" t="s">
        <v>528</v>
      </c>
    </row>
    <row r="265" spans="1:7" ht="48" customHeight="1" x14ac:dyDescent="0.25">
      <c r="A265" s="26" t="s">
        <v>404</v>
      </c>
      <c r="B265" s="14" t="s">
        <v>399</v>
      </c>
      <c r="C265" s="25">
        <v>0.01</v>
      </c>
      <c r="D265" s="25">
        <v>11663409.83</v>
      </c>
      <c r="E265" s="25">
        <v>11663409.83</v>
      </c>
      <c r="F265" s="28">
        <f t="shared" ref="F265:F277" si="59">E265/D265</f>
        <v>1</v>
      </c>
      <c r="G265" s="79" t="s">
        <v>528</v>
      </c>
    </row>
    <row r="266" spans="1:7" ht="38.25" x14ac:dyDescent="0.2">
      <c r="A266" s="16" t="s">
        <v>405</v>
      </c>
      <c r="B266" s="15" t="s">
        <v>400</v>
      </c>
      <c r="C266" s="24">
        <v>0.01</v>
      </c>
      <c r="D266" s="24">
        <v>11663409.83</v>
      </c>
      <c r="E266" s="24">
        <v>11663409.83</v>
      </c>
      <c r="F266" s="28">
        <f t="shared" si="59"/>
        <v>1</v>
      </c>
      <c r="G266" s="79" t="s">
        <v>528</v>
      </c>
    </row>
    <row r="267" spans="1:7" ht="38.25" x14ac:dyDescent="0.2">
      <c r="A267" s="16" t="s">
        <v>406</v>
      </c>
      <c r="B267" s="15" t="s">
        <v>401</v>
      </c>
      <c r="C267" s="24">
        <v>0.01</v>
      </c>
      <c r="D267" s="24">
        <v>11663409.83</v>
      </c>
      <c r="E267" s="24">
        <v>11663409.83</v>
      </c>
      <c r="F267" s="28">
        <f t="shared" si="59"/>
        <v>1</v>
      </c>
      <c r="G267" s="79" t="s">
        <v>528</v>
      </c>
    </row>
    <row r="268" spans="1:7" x14ac:dyDescent="0.2">
      <c r="A268" s="16" t="s">
        <v>407</v>
      </c>
      <c r="B268" s="15" t="s">
        <v>402</v>
      </c>
      <c r="C268" s="24">
        <v>0.01</v>
      </c>
      <c r="D268" s="24">
        <v>11663409.83</v>
      </c>
      <c r="E268" s="24">
        <v>11663409.83</v>
      </c>
      <c r="F268" s="28">
        <f t="shared" si="59"/>
        <v>1</v>
      </c>
      <c r="G268" s="79" t="s">
        <v>528</v>
      </c>
    </row>
    <row r="269" spans="1:7" x14ac:dyDescent="0.2">
      <c r="A269" s="16" t="s">
        <v>408</v>
      </c>
      <c r="B269" s="15" t="s">
        <v>403</v>
      </c>
      <c r="C269" s="24">
        <v>0.01</v>
      </c>
      <c r="D269" s="24">
        <v>11663409.83</v>
      </c>
      <c r="E269" s="24">
        <v>11663409.83</v>
      </c>
      <c r="F269" s="28">
        <f t="shared" si="59"/>
        <v>1</v>
      </c>
      <c r="G269" s="79" t="s">
        <v>528</v>
      </c>
    </row>
    <row r="270" spans="1:7" ht="27" x14ac:dyDescent="0.25">
      <c r="A270" s="26" t="s">
        <v>265</v>
      </c>
      <c r="B270" s="14" t="s">
        <v>264</v>
      </c>
      <c r="C270" s="25">
        <f>C271</f>
        <v>-27921666.420000002</v>
      </c>
      <c r="D270" s="25">
        <f t="shared" ref="D270:E270" si="60">D271</f>
        <v>-15415723.73</v>
      </c>
      <c r="E270" s="25">
        <f t="shared" si="60"/>
        <v>-15415723.73</v>
      </c>
      <c r="F270" s="74">
        <f t="shared" si="59"/>
        <v>1</v>
      </c>
      <c r="G270" s="80" t="s">
        <v>528</v>
      </c>
    </row>
    <row r="271" spans="1:7" ht="25.5" x14ac:dyDescent="0.2">
      <c r="A271" s="16" t="s">
        <v>267</v>
      </c>
      <c r="B271" s="15" t="s">
        <v>266</v>
      </c>
      <c r="C271" s="24">
        <f>SUM(C272:C276)</f>
        <v>-27921666.420000002</v>
      </c>
      <c r="D271" s="24">
        <f t="shared" ref="D271:E271" si="61">SUM(D272:D276)</f>
        <v>-15415723.73</v>
      </c>
      <c r="E271" s="24">
        <f t="shared" si="61"/>
        <v>-15415723.73</v>
      </c>
      <c r="F271" s="28">
        <f t="shared" si="59"/>
        <v>1</v>
      </c>
      <c r="G271" s="79" t="s">
        <v>528</v>
      </c>
    </row>
    <row r="272" spans="1:7" ht="25.5" x14ac:dyDescent="0.2">
      <c r="A272" s="16" t="s">
        <v>409</v>
      </c>
      <c r="B272" s="15" t="s">
        <v>410</v>
      </c>
      <c r="C272" s="24">
        <v>-142074</v>
      </c>
      <c r="D272" s="24">
        <v>0</v>
      </c>
      <c r="E272" s="24">
        <v>0</v>
      </c>
      <c r="F272" s="28">
        <v>0</v>
      </c>
      <c r="G272" s="79" t="s">
        <v>528</v>
      </c>
    </row>
    <row r="273" spans="1:7" ht="42.75" customHeight="1" x14ac:dyDescent="0.2">
      <c r="A273" s="31" t="s">
        <v>544</v>
      </c>
      <c r="B273" s="15" t="s">
        <v>545</v>
      </c>
      <c r="C273" s="24">
        <v>0</v>
      </c>
      <c r="D273" s="24">
        <v>0</v>
      </c>
      <c r="E273" s="24">
        <v>0</v>
      </c>
      <c r="F273" s="28">
        <v>0</v>
      </c>
      <c r="G273" s="79" t="s">
        <v>528</v>
      </c>
    </row>
    <row r="274" spans="1:7" ht="25.5" x14ac:dyDescent="0.2">
      <c r="A274" s="16" t="s">
        <v>458</v>
      </c>
      <c r="B274" s="15" t="s">
        <v>459</v>
      </c>
      <c r="C274" s="24">
        <v>0</v>
      </c>
      <c r="D274" s="24">
        <v>-6462298.5700000003</v>
      </c>
      <c r="E274" s="24">
        <v>-6462298.5700000003</v>
      </c>
      <c r="F274" s="28">
        <f t="shared" si="59"/>
        <v>1</v>
      </c>
      <c r="G274" s="79" t="s">
        <v>528</v>
      </c>
    </row>
    <row r="275" spans="1:7" ht="38.25" x14ac:dyDescent="0.2">
      <c r="A275" s="16" t="s">
        <v>460</v>
      </c>
      <c r="B275" s="15" t="s">
        <v>461</v>
      </c>
      <c r="C275" s="24">
        <v>0</v>
      </c>
      <c r="D275" s="24">
        <v>-2018.52</v>
      </c>
      <c r="E275" s="24">
        <v>-2018.52</v>
      </c>
      <c r="F275" s="28">
        <f t="shared" si="59"/>
        <v>1</v>
      </c>
      <c r="G275" s="79" t="s">
        <v>528</v>
      </c>
    </row>
    <row r="276" spans="1:7" ht="25.5" x14ac:dyDescent="0.2">
      <c r="A276" s="16" t="s">
        <v>269</v>
      </c>
      <c r="B276" s="15" t="s">
        <v>268</v>
      </c>
      <c r="C276" s="24">
        <v>-27779592.420000002</v>
      </c>
      <c r="D276" s="24">
        <v>-8951406.6400000006</v>
      </c>
      <c r="E276" s="24">
        <v>-8951406.6400000006</v>
      </c>
      <c r="F276" s="28">
        <f t="shared" si="59"/>
        <v>1</v>
      </c>
      <c r="G276" s="79" t="s">
        <v>528</v>
      </c>
    </row>
    <row r="277" spans="1:7" x14ac:dyDescent="0.2">
      <c r="A277" s="65" t="s">
        <v>275</v>
      </c>
      <c r="B277" s="66"/>
      <c r="C277" s="23">
        <f>C6+C190</f>
        <v>9475257106.1599998</v>
      </c>
      <c r="D277" s="23">
        <f>D6+D190</f>
        <v>17985944375.980003</v>
      </c>
      <c r="E277" s="23">
        <f>E6+E190</f>
        <v>11052042005.33</v>
      </c>
      <c r="F277" s="27">
        <f t="shared" si="59"/>
        <v>0.61448216308785319</v>
      </c>
      <c r="G277" s="78">
        <f t="shared" ref="G263:G277" si="62">E277/C277</f>
        <v>1.1664107771962102</v>
      </c>
    </row>
    <row r="278" spans="1:7" x14ac:dyDescent="0.2">
      <c r="A278" s="19"/>
      <c r="B278" s="20"/>
      <c r="C278" s="21"/>
      <c r="D278" s="30"/>
      <c r="E278" s="30"/>
      <c r="F278" s="85"/>
      <c r="G278" s="81"/>
    </row>
    <row r="279" spans="1:7" x14ac:dyDescent="0.2">
      <c r="C279" s="17"/>
      <c r="D279" s="17"/>
      <c r="E279" s="17"/>
    </row>
    <row r="280" spans="1:7" x14ac:dyDescent="0.2">
      <c r="C280" s="17"/>
      <c r="D280" s="17"/>
      <c r="E280" s="17"/>
    </row>
    <row r="281" spans="1:7" x14ac:dyDescent="0.2">
      <c r="D281" s="17"/>
      <c r="E281" s="17"/>
    </row>
    <row r="285" spans="1:7" x14ac:dyDescent="0.2">
      <c r="D285" s="17"/>
    </row>
  </sheetData>
  <mergeCells count="2">
    <mergeCell ref="A1:G1"/>
    <mergeCell ref="A277:B277"/>
  </mergeCells>
  <pageMargins left="0" right="0" top="0" bottom="0" header="0" footer="0"/>
  <pageSetup paperSize="9" scale="80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72354DD-306F-4AE3-B868-DFA373DB9B7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 полугодие 2023</vt:lpstr>
      <vt:lpstr>'Доходы 1 полугодие 2023'!Заголовки_для_печати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2019-11-05T08:40:41Z</cp:lastPrinted>
  <dcterms:created xsi:type="dcterms:W3CDTF">2019-04-08T05:40:33Z</dcterms:created>
  <dcterms:modified xsi:type="dcterms:W3CDTF">2023-10-26T09:29:51Z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18.2.7.29019</vt:lpwstr>
  </property>
  <property fmtid="{D5CDD505-2E9C-101B-9397-08002B2CF9AE}" pid="5" name="Версия базы">
    <vt:lpwstr>18.2.0.16861267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