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55" windowWidth="27495" windowHeight="11145"/>
  </bookViews>
  <sheets>
    <sheet name="Доходы 1 полугодие 2023" sheetId="2" r:id="rId1"/>
  </sheets>
  <definedNames>
    <definedName name="_xlnm._FilterDatabase" localSheetId="0" hidden="1">'Доходы 1 полугодие 2023'!$D$1:$D$279</definedName>
    <definedName name="_xlnm.Print_Titles" localSheetId="0">'Доходы 1 полугодие 2023'!$4:$5</definedName>
  </definedNames>
  <calcPr calcId="145621"/>
</workbook>
</file>

<file path=xl/calcChain.xml><?xml version="1.0" encoding="utf-8"?>
<calcChain xmlns="http://schemas.openxmlformats.org/spreadsheetml/2006/main">
  <c r="F275" i="2" l="1"/>
  <c r="F274" i="2"/>
  <c r="F273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G258" i="2"/>
  <c r="F258" i="2"/>
  <c r="G257" i="2"/>
  <c r="F257" i="2"/>
  <c r="G256" i="2"/>
  <c r="F256" i="2"/>
  <c r="G255" i="2"/>
  <c r="F255" i="2"/>
  <c r="F254" i="2"/>
  <c r="F253" i="2"/>
  <c r="F252" i="2"/>
  <c r="F251" i="2"/>
  <c r="G250" i="2"/>
  <c r="F250" i="2"/>
  <c r="G249" i="2"/>
  <c r="G248" i="2"/>
  <c r="G247" i="2"/>
  <c r="F247" i="2"/>
  <c r="G246" i="2"/>
  <c r="F246" i="2"/>
  <c r="F245" i="2"/>
  <c r="F244" i="2"/>
  <c r="F243" i="2"/>
  <c r="F242" i="2"/>
  <c r="F241" i="2"/>
  <c r="F240" i="2"/>
  <c r="F239" i="2"/>
  <c r="G238" i="2"/>
  <c r="F238" i="2"/>
  <c r="G237" i="2"/>
  <c r="F237" i="2"/>
  <c r="F236" i="2"/>
  <c r="F235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F228" i="2"/>
  <c r="F227" i="2"/>
  <c r="F226" i="2"/>
  <c r="F225" i="2"/>
  <c r="F224" i="2"/>
  <c r="F223" i="2"/>
  <c r="G222" i="2"/>
  <c r="F222" i="2"/>
  <c r="G221" i="2"/>
  <c r="F221" i="2"/>
  <c r="F220" i="2"/>
  <c r="F219" i="2"/>
  <c r="G218" i="2"/>
  <c r="F218" i="2"/>
  <c r="G217" i="2"/>
  <c r="F217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G197" i="2"/>
  <c r="F197" i="2"/>
  <c r="G196" i="2"/>
  <c r="F196" i="2"/>
  <c r="G195" i="2"/>
  <c r="F195" i="2"/>
  <c r="G194" i="2"/>
  <c r="F194" i="2"/>
  <c r="G193" i="2"/>
  <c r="F193" i="2"/>
  <c r="F192" i="2"/>
  <c r="D191" i="2"/>
  <c r="E191" i="2"/>
  <c r="C191" i="2"/>
  <c r="D192" i="2"/>
  <c r="E192" i="2"/>
  <c r="C192" i="2"/>
  <c r="D275" i="2"/>
  <c r="E275" i="2"/>
  <c r="C275" i="2"/>
  <c r="C269" i="2"/>
  <c r="D250" i="2"/>
  <c r="E250" i="2"/>
  <c r="C250" i="2"/>
  <c r="D239" i="2"/>
  <c r="E239" i="2"/>
  <c r="C239" i="2"/>
  <c r="E198" i="2"/>
  <c r="D198" i="2" l="1"/>
  <c r="C198" i="2"/>
  <c r="D193" i="2"/>
  <c r="E193" i="2"/>
  <c r="C193" i="2"/>
  <c r="G185" i="2" l="1"/>
  <c r="G181" i="2"/>
  <c r="G180" i="2"/>
  <c r="G178" i="2"/>
  <c r="G176" i="2"/>
  <c r="G175" i="2"/>
  <c r="G165" i="2"/>
  <c r="G164" i="2"/>
  <c r="G162" i="2"/>
  <c r="G160" i="2"/>
  <c r="G158" i="2"/>
  <c r="G157" i="2"/>
  <c r="G155" i="2"/>
  <c r="G153" i="2"/>
  <c r="G148" i="2"/>
  <c r="G144" i="2"/>
  <c r="G140" i="2"/>
  <c r="G135" i="2"/>
  <c r="G132" i="2"/>
  <c r="G130" i="2"/>
  <c r="G128" i="2"/>
  <c r="G124" i="2"/>
  <c r="G114" i="2"/>
  <c r="G111" i="2"/>
  <c r="G110" i="2"/>
  <c r="G95" i="2"/>
  <c r="G93" i="2"/>
  <c r="G89" i="2"/>
  <c r="G88" i="2"/>
  <c r="G87" i="2"/>
  <c r="G86" i="2"/>
  <c r="G81" i="2"/>
  <c r="G74" i="2"/>
  <c r="G72" i="2"/>
  <c r="G68" i="2"/>
  <c r="G65" i="2"/>
  <c r="G49" i="2"/>
  <c r="G48" i="2"/>
  <c r="G47" i="2"/>
  <c r="G45" i="2"/>
  <c r="G42" i="2"/>
  <c r="G40" i="2"/>
  <c r="G34" i="2"/>
  <c r="G33" i="2"/>
  <c r="G30" i="2"/>
  <c r="G26" i="2"/>
  <c r="G25" i="2"/>
  <c r="G24" i="2"/>
  <c r="G23" i="2"/>
  <c r="G22" i="2"/>
  <c r="G21" i="2"/>
  <c r="G20" i="2"/>
  <c r="G19" i="2"/>
  <c r="G13" i="2"/>
  <c r="F89" i="2"/>
  <c r="F87" i="2"/>
  <c r="D186" i="2" l="1"/>
  <c r="E186" i="2"/>
  <c r="C186" i="2"/>
  <c r="F190" i="2" l="1"/>
  <c r="F189" i="2"/>
  <c r="F185" i="2"/>
  <c r="E184" i="2"/>
  <c r="D184" i="2"/>
  <c r="C184" i="2"/>
  <c r="F183" i="2"/>
  <c r="E182" i="2"/>
  <c r="D182" i="2"/>
  <c r="C182" i="2"/>
  <c r="F180" i="2"/>
  <c r="E179" i="2"/>
  <c r="D179" i="2"/>
  <c r="C179" i="2"/>
  <c r="F178" i="2"/>
  <c r="E177" i="2"/>
  <c r="D177" i="2"/>
  <c r="C177" i="2"/>
  <c r="F176" i="2"/>
  <c r="F175" i="2"/>
  <c r="E174" i="2"/>
  <c r="D174" i="2"/>
  <c r="C174" i="2"/>
  <c r="F173" i="2"/>
  <c r="E172" i="2"/>
  <c r="D172" i="2"/>
  <c r="C172" i="2"/>
  <c r="C171" i="2" s="1"/>
  <c r="F170" i="2"/>
  <c r="E169" i="2"/>
  <c r="D169" i="2"/>
  <c r="C169" i="2"/>
  <c r="F168" i="2"/>
  <c r="E167" i="2"/>
  <c r="E166" i="2" s="1"/>
  <c r="D167" i="2"/>
  <c r="C167" i="2"/>
  <c r="C166" i="2"/>
  <c r="F165" i="2"/>
  <c r="F164" i="2"/>
  <c r="E163" i="2"/>
  <c r="D163" i="2"/>
  <c r="C163" i="2"/>
  <c r="F162" i="2"/>
  <c r="E161" i="2"/>
  <c r="D161" i="2"/>
  <c r="C161" i="2"/>
  <c r="F160" i="2"/>
  <c r="E159" i="2"/>
  <c r="D159" i="2"/>
  <c r="C159" i="2"/>
  <c r="F158" i="2"/>
  <c r="F157" i="2"/>
  <c r="E156" i="2"/>
  <c r="D156" i="2"/>
  <c r="C156" i="2"/>
  <c r="E154" i="2"/>
  <c r="D154" i="2"/>
  <c r="C154" i="2"/>
  <c r="F153" i="2"/>
  <c r="E152" i="2"/>
  <c r="C152" i="2"/>
  <c r="C150" i="2"/>
  <c r="F149" i="2"/>
  <c r="F148" i="2"/>
  <c r="E147" i="2"/>
  <c r="D147" i="2"/>
  <c r="C147" i="2"/>
  <c r="F146" i="2"/>
  <c r="E145" i="2"/>
  <c r="D145" i="2"/>
  <c r="C145" i="2"/>
  <c r="F144" i="2"/>
  <c r="E143" i="2"/>
  <c r="D143" i="2"/>
  <c r="C143" i="2"/>
  <c r="E141" i="2"/>
  <c r="D141" i="2"/>
  <c r="C141" i="2"/>
  <c r="F140" i="2"/>
  <c r="E139" i="2"/>
  <c r="D139" i="2"/>
  <c r="C139" i="2"/>
  <c r="F138" i="2"/>
  <c r="E137" i="2"/>
  <c r="D137" i="2"/>
  <c r="C137" i="2"/>
  <c r="F135" i="2"/>
  <c r="E134" i="2"/>
  <c r="D134" i="2"/>
  <c r="C134" i="2"/>
  <c r="F132" i="2"/>
  <c r="E131" i="2"/>
  <c r="D131" i="2"/>
  <c r="C131" i="2"/>
  <c r="F130" i="2"/>
  <c r="E129" i="2"/>
  <c r="D129" i="2"/>
  <c r="C129" i="2"/>
  <c r="F128" i="2"/>
  <c r="E127" i="2"/>
  <c r="D127" i="2"/>
  <c r="C127" i="2"/>
  <c r="F124" i="2"/>
  <c r="E123" i="2"/>
  <c r="E122" i="2" s="1"/>
  <c r="D123" i="2"/>
  <c r="C123" i="2"/>
  <c r="C122" i="2"/>
  <c r="F121" i="2"/>
  <c r="E120" i="2"/>
  <c r="D120" i="2"/>
  <c r="C120" i="2"/>
  <c r="F119" i="2"/>
  <c r="E118" i="2"/>
  <c r="D118" i="2"/>
  <c r="C118" i="2"/>
  <c r="C117" i="2" s="1"/>
  <c r="D117" i="2"/>
  <c r="F116" i="2"/>
  <c r="E115" i="2"/>
  <c r="D115" i="2"/>
  <c r="C115" i="2"/>
  <c r="F114" i="2"/>
  <c r="E113" i="2"/>
  <c r="D113" i="2"/>
  <c r="C113" i="2"/>
  <c r="F111" i="2"/>
  <c r="E109" i="2"/>
  <c r="D109" i="2"/>
  <c r="C109" i="2"/>
  <c r="C108" i="2" s="1"/>
  <c r="F106" i="2"/>
  <c r="E105" i="2"/>
  <c r="D105" i="2"/>
  <c r="F104" i="2"/>
  <c r="E103" i="2"/>
  <c r="D103" i="2"/>
  <c r="C102" i="2"/>
  <c r="F101" i="2"/>
  <c r="E100" i="2"/>
  <c r="D100" i="2"/>
  <c r="C98" i="2"/>
  <c r="F96" i="2"/>
  <c r="F95" i="2"/>
  <c r="E94" i="2"/>
  <c r="E91" i="2" s="1"/>
  <c r="D94" i="2"/>
  <c r="C94" i="2"/>
  <c r="F93" i="2"/>
  <c r="F92" i="2"/>
  <c r="C91" i="2"/>
  <c r="C90" i="2" s="1"/>
  <c r="F88" i="2"/>
  <c r="F86" i="2"/>
  <c r="E85" i="2"/>
  <c r="D85" i="2"/>
  <c r="C85" i="2"/>
  <c r="F84" i="2"/>
  <c r="E83" i="2"/>
  <c r="D83" i="2"/>
  <c r="C83" i="2"/>
  <c r="C82" i="2" s="1"/>
  <c r="F81" i="2"/>
  <c r="E80" i="2"/>
  <c r="D80" i="2"/>
  <c r="C80" i="2"/>
  <c r="F79" i="2"/>
  <c r="D78" i="2"/>
  <c r="C78" i="2"/>
  <c r="E75" i="2"/>
  <c r="D75" i="2"/>
  <c r="C75" i="2"/>
  <c r="F74" i="2"/>
  <c r="E73" i="2"/>
  <c r="D73" i="2"/>
  <c r="C73" i="2"/>
  <c r="F72" i="2"/>
  <c r="E71" i="2"/>
  <c r="D71" i="2"/>
  <c r="C71" i="2"/>
  <c r="F70" i="2"/>
  <c r="E69" i="2"/>
  <c r="D69" i="2"/>
  <c r="C69" i="2"/>
  <c r="F68" i="2"/>
  <c r="E67" i="2"/>
  <c r="D67" i="2"/>
  <c r="C67" i="2"/>
  <c r="F65" i="2"/>
  <c r="E64" i="2"/>
  <c r="D64" i="2"/>
  <c r="C64" i="2"/>
  <c r="E61" i="2"/>
  <c r="E59" i="2"/>
  <c r="E57" i="2"/>
  <c r="E54" i="2"/>
  <c r="E52" i="2"/>
  <c r="E51" i="2" s="1"/>
  <c r="D51" i="2"/>
  <c r="D50" i="2" s="1"/>
  <c r="C51" i="2"/>
  <c r="C50" i="2" s="1"/>
  <c r="F49" i="2"/>
  <c r="F48" i="2"/>
  <c r="F47" i="2"/>
  <c r="E46" i="2"/>
  <c r="D46" i="2"/>
  <c r="C46" i="2"/>
  <c r="F45" i="2"/>
  <c r="F44" i="2"/>
  <c r="C44" i="2"/>
  <c r="G44" i="2" s="1"/>
  <c r="D43" i="2"/>
  <c r="F42" i="2"/>
  <c r="E41" i="2"/>
  <c r="D41" i="2"/>
  <c r="C41" i="2"/>
  <c r="F40" i="2"/>
  <c r="E39" i="2"/>
  <c r="D39" i="2"/>
  <c r="C39" i="2"/>
  <c r="E36" i="2"/>
  <c r="D36" i="2"/>
  <c r="C36" i="2"/>
  <c r="F34" i="2"/>
  <c r="F33" i="2"/>
  <c r="F32" i="2"/>
  <c r="F31" i="2"/>
  <c r="F29" i="2"/>
  <c r="E28" i="2"/>
  <c r="D28" i="2"/>
  <c r="C28" i="2"/>
  <c r="C27" i="2" s="1"/>
  <c r="F26" i="2"/>
  <c r="F25" i="2"/>
  <c r="F24" i="2"/>
  <c r="F23" i="2"/>
  <c r="F22" i="2"/>
  <c r="F21" i="2"/>
  <c r="F20" i="2"/>
  <c r="F19" i="2"/>
  <c r="E18" i="2"/>
  <c r="D18" i="2"/>
  <c r="C18" i="2"/>
  <c r="C17" i="2" s="1"/>
  <c r="F16" i="2"/>
  <c r="F15" i="2"/>
  <c r="F13" i="2"/>
  <c r="F12" i="2"/>
  <c r="G10" i="2"/>
  <c r="F10" i="2"/>
  <c r="G9" i="2"/>
  <c r="F9" i="2"/>
  <c r="E8" i="2"/>
  <c r="D8" i="2"/>
  <c r="C8" i="2"/>
  <c r="C7" i="2" s="1"/>
  <c r="G122" i="2" l="1"/>
  <c r="G152" i="2"/>
  <c r="G139" i="2"/>
  <c r="D126" i="2"/>
  <c r="G163" i="2"/>
  <c r="G91" i="2"/>
  <c r="G109" i="2"/>
  <c r="G39" i="2"/>
  <c r="G41" i="2"/>
  <c r="C112" i="2"/>
  <c r="G112" i="2" s="1"/>
  <c r="G127" i="2"/>
  <c r="G129" i="2"/>
  <c r="G134" i="2"/>
  <c r="G159" i="2"/>
  <c r="G161" i="2"/>
  <c r="G18" i="2"/>
  <c r="E38" i="2"/>
  <c r="G64" i="2"/>
  <c r="G67" i="2"/>
  <c r="G71" i="2"/>
  <c r="G73" i="2"/>
  <c r="G80" i="2"/>
  <c r="G85" i="2"/>
  <c r="G123" i="2"/>
  <c r="G143" i="2"/>
  <c r="G147" i="2"/>
  <c r="G156" i="2"/>
  <c r="G177" i="2"/>
  <c r="G179" i="2"/>
  <c r="G184" i="2"/>
  <c r="C38" i="2"/>
  <c r="C35" i="2" s="1"/>
  <c r="G46" i="2"/>
  <c r="G113" i="2"/>
  <c r="G154" i="2"/>
  <c r="G174" i="2"/>
  <c r="F73" i="2"/>
  <c r="F78" i="2"/>
  <c r="D91" i="2"/>
  <c r="F91" i="2" s="1"/>
  <c r="E7" i="2"/>
  <c r="D7" i="2"/>
  <c r="F18" i="2"/>
  <c r="E35" i="2"/>
  <c r="G35" i="2" s="1"/>
  <c r="C77" i="2"/>
  <c r="G77" i="2" s="1"/>
  <c r="E82" i="2"/>
  <c r="F85" i="2"/>
  <c r="D99" i="2"/>
  <c r="D102" i="2"/>
  <c r="D108" i="2"/>
  <c r="E171" i="2"/>
  <c r="G171" i="2" s="1"/>
  <c r="F177" i="2"/>
  <c r="F186" i="2"/>
  <c r="D17" i="2"/>
  <c r="D27" i="2"/>
  <c r="F39" i="2"/>
  <c r="F41" i="2"/>
  <c r="F46" i="2"/>
  <c r="F115" i="2"/>
  <c r="F120" i="2"/>
  <c r="F123" i="2"/>
  <c r="F169" i="2"/>
  <c r="D82" i="2"/>
  <c r="C66" i="2"/>
  <c r="C43" i="2"/>
  <c r="E43" i="2"/>
  <c r="E56" i="2"/>
  <c r="F71" i="2"/>
  <c r="F80" i="2"/>
  <c r="F105" i="2"/>
  <c r="E108" i="2"/>
  <c r="G108" i="2" s="1"/>
  <c r="C126" i="2"/>
  <c r="C125" i="2" s="1"/>
  <c r="F129" i="2"/>
  <c r="F134" i="2"/>
  <c r="F139" i="2"/>
  <c r="F143" i="2"/>
  <c r="F147" i="2"/>
  <c r="F159" i="2"/>
  <c r="F163" i="2"/>
  <c r="F167" i="2"/>
  <c r="F172" i="2"/>
  <c r="F8" i="2"/>
  <c r="F69" i="2"/>
  <c r="F83" i="2"/>
  <c r="E90" i="2"/>
  <c r="G90" i="2" s="1"/>
  <c r="E17" i="2"/>
  <c r="G17" i="2" s="1"/>
  <c r="E27" i="2"/>
  <c r="G27" i="2" s="1"/>
  <c r="F28" i="2"/>
  <c r="D38" i="2"/>
  <c r="F64" i="2"/>
  <c r="F67" i="2"/>
  <c r="D77" i="2"/>
  <c r="F94" i="2"/>
  <c r="F100" i="2"/>
  <c r="E99" i="2"/>
  <c r="F103" i="2"/>
  <c r="E102" i="2"/>
  <c r="F113" i="2"/>
  <c r="C107" i="2"/>
  <c r="G107" i="2" s="1"/>
  <c r="F109" i="2"/>
  <c r="E117" i="2"/>
  <c r="F118" i="2"/>
  <c r="D122" i="2"/>
  <c r="E126" i="2"/>
  <c r="F127" i="2"/>
  <c r="F131" i="2"/>
  <c r="F137" i="2"/>
  <c r="F145" i="2"/>
  <c r="F152" i="2"/>
  <c r="F156" i="2"/>
  <c r="F161" i="2"/>
  <c r="D166" i="2"/>
  <c r="D171" i="2"/>
  <c r="F174" i="2"/>
  <c r="F179" i="2"/>
  <c r="F182" i="2"/>
  <c r="F184" i="2"/>
  <c r="G126" i="2" l="1"/>
  <c r="F82" i="2"/>
  <c r="G38" i="2"/>
  <c r="G43" i="2"/>
  <c r="C63" i="2"/>
  <c r="G66" i="2"/>
  <c r="F171" i="2"/>
  <c r="F122" i="2"/>
  <c r="F102" i="2"/>
  <c r="D35" i="2"/>
  <c r="E50" i="2"/>
  <c r="D125" i="2"/>
  <c r="F108" i="2"/>
  <c r="F77" i="2"/>
  <c r="F38" i="2"/>
  <c r="F43" i="2"/>
  <c r="D98" i="2"/>
  <c r="F7" i="2"/>
  <c r="D90" i="2"/>
  <c r="F166" i="2"/>
  <c r="F99" i="2"/>
  <c r="E98" i="2"/>
  <c r="F17" i="2"/>
  <c r="F126" i="2"/>
  <c r="E125" i="2"/>
  <c r="F117" i="2"/>
  <c r="F27" i="2"/>
  <c r="C6" i="2" l="1"/>
  <c r="G63" i="2"/>
  <c r="F90" i="2"/>
  <c r="F98" i="2"/>
  <c r="F35" i="2"/>
  <c r="D6" i="2"/>
  <c r="F112" i="2"/>
  <c r="F125" i="2"/>
  <c r="F63" i="2"/>
  <c r="F66" i="2"/>
  <c r="F107" i="2" l="1"/>
  <c r="E6" i="2"/>
  <c r="F6" i="2" l="1"/>
  <c r="E269" i="2" l="1"/>
  <c r="D269" i="2"/>
  <c r="E261" i="2" l="1"/>
  <c r="D261" i="2"/>
  <c r="F191" i="2" l="1"/>
</calcChain>
</file>

<file path=xl/sharedStrings.xml><?xml version="1.0" encoding="utf-8"?>
<sst xmlns="http://schemas.openxmlformats.org/spreadsheetml/2006/main" count="727" uniqueCount="572">
  <si>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</si>
  <si>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</si>
  <si>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</si>
  <si>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</si>
  <si>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</si>
  <si>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</si>
  <si>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</si>
  <si>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</si>
  <si>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</si>
  <si>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</si>
  <si>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</si>
  <si>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</si>
  <si>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</si>
  <si>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</si>
  <si>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</si>
  <si>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</si>
  <si>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</si>
  <si>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</si>
  <si>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</si>
  <si>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</si>
  <si>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</si>
  <si>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</si>
  <si>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</si>
  <si>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</si>
  <si>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</si>
  <si>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</si>
  <si>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</si>
  <si>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</si>
  <si>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</si>
  <si>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</si>
  <si>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</si>
  <si>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</si>
  <si>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</si>
  <si>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</si>
  <si>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</si>
  <si>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</si>
  <si>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</si>
  <si>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</si>
  <si>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</si>
  <si>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</si>
  <si>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</si>
  <si>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</si>
  <si>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</si>
  <si>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</si>
  <si>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</si>
  <si>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</si>
  <si>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</si>
  <si>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</si>
  <si>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</si>
  <si>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</si>
  <si>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</si>
  <si>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</si>
  <si>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</si>
  <si>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</si>
  <si>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</si>
  <si>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</si>
  <si>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</si>
  <si>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</si>
  <si>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</si>
  <si>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</si>
  <si>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</si>
  <si>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</si>
  <si>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</si>
  <si>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</si>
  <si>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</si>
  <si>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</si>
  <si>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</si>
  <si>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</si>
  <si>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</si>
  <si>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</si>
  <si>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</si>
  <si>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</si>
  <si>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</si>
  <si>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</si>
  <si>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</si>
  <si>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</si>
  <si>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</si>
  <si>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</si>
  <si>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</si>
  <si>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</si>
  <si>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</si>
  <si>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</si>
  <si>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</si>
  <si>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</si>
  <si>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</si>
  <si>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</si>
  <si>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</si>
  <si>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</si>
  <si>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</si>
  <si>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</si>
  <si>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</si>
  <si>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</si>
  <si>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</si>
  <si>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</si>
  <si>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</si>
  <si>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</si>
  <si>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</si>
  <si>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</si>
  <si>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</si>
  <si>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</si>
  <si>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</si>
  <si>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</si>
  <si>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</si>
  <si>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</si>
  <si>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</si>
  <si>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</si>
  <si>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</si>
  <si>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</si>
  <si>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</si>
  <si>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</si>
  <si>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</si>
  <si>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</si>
  <si>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</si>
  <si>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</si>
  <si>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</si>
  <si>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</si>
  <si>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</si>
  <si>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</si>
  <si>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</si>
  <si>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</si>
  <si>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</si>
  <si>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</si>
  <si>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</si>
  <si>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</si>
  <si>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</si>
  <si>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</si>
  <si>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</si>
  <si>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</si>
  <si>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</si>
  <si>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</si>
  <si>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</si>
  <si>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</si>
  <si>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</si>
  <si>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</si>
  <si>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</si>
  <si>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</si>
  <si>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</si>
  <si>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</si>
  <si>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</si>
  <si>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</si>
  <si>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</si>
  <si>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</si>
  <si>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</si>
  <si>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</si>
  <si>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</si>
  <si>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</si>
  <si>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</si>
  <si>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</si>
  <si>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</si>
  <si>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</si>
  <si>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</si>
  <si>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</si>
  <si>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</si>
  <si>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</si>
  <si>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</si>
  <si>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</si>
  <si>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</si>
  <si>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</si>
  <si>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</si>
  <si>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</si>
  <si>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</si>
  <si>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</si>
  <si>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</si>
  <si>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</si>
  <si>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</si>
  <si>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</si>
  <si>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</si>
  <si>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</si>
  <si>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</si>
  <si>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</si>
  <si>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</si>
  <si>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</si>
  <si>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</si>
  <si>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</si>
  <si>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</si>
  <si>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</si>
  <si>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</si>
  <si>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</si>
  <si>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</si>
  <si>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</si>
  <si>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</si>
  <si>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</si>
  <si>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</si>
  <si>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</si>
  <si>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</si>
  <si>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</si>
  <si>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</si>
  <si>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</si>
  <si>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</si>
  <si>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</si>
  <si>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</si>
  <si>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</si>
  <si>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</si>
  <si>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</si>
  <si>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</si>
  <si>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</si>
  <si>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</si>
  <si>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</si>
  <si>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</si>
  <si>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</si>
  <si>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</si>
  <si>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</si>
  <si>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</si>
  <si>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</si>
  <si>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</si>
  <si>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</si>
  <si>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</si>
  <si>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</si>
  <si>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</si>
  <si>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</si>
  <si>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</si>
  <si>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</si>
  <si>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</si>
  <si>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</si>
  <si>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</si>
  <si>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</si>
  <si>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</si>
  <si>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</si>
  <si>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</si>
  <si>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</si>
  <si>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</si>
  <si>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</si>
  <si>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</si>
  <si>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</si>
  <si>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</si>
  <si>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</si>
  <si>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</si>
  <si>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</si>
  <si>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</si>
  <si>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</si>
  <si>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</si>
  <si>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</si>
  <si>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</si>
  <si>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</si>
  <si>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</si>
  <si>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</si>
  <si>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</si>
  <si>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</si>
  <si>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</si>
  <si>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</si>
  <si>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</si>
  <si>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</si>
  <si>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</si>
  <si>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</si>
  <si>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</si>
  <si>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</si>
  <si>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</si>
  <si>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</si>
  <si>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</si>
  <si>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</si>
  <si>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</si>
  <si>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</si>
  <si>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</si>
  <si>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</si>
  <si>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</si>
  <si>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</si>
  <si>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</si>
  <si>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</si>
  <si>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</si>
  <si>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</si>
  <si>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</si>
  <si>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</si>
  <si>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Иные межбюджетные трансферты</t>
  </si>
  <si>
    <t xml:space="preserve"> 000 2024000000 0000 150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</si>
  <si>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</si>
  <si>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</si>
  <si>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</si>
  <si>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</si>
  <si>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</si>
  <si>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</si>
  <si>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</si>
  <si>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</si>
  <si>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</si>
  <si>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</si>
  <si>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>рублей</t>
  </si>
  <si>
    <t xml:space="preserve"> ИТОГО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</si>
  <si>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</si>
  <si>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</si>
  <si>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</si>
  <si>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</si>
  <si>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</si>
  <si>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</si>
  <si>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</si>
  <si>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</si>
  <si>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</si>
  <si>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</si>
  <si>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</si>
  <si>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</si>
  <si>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</si>
  <si>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</si>
  <si>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</si>
  <si>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</si>
  <si>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</si>
  <si>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</si>
  <si>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000 1160108401 0000 140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</si>
  <si>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</si>
  <si>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</si>
  <si>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</si>
  <si>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</si>
  <si>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</si>
  <si>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</si>
  <si>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</si>
  <si>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</si>
  <si>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</si>
  <si>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</si>
  <si>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</si>
  <si>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</si>
  <si>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</si>
  <si>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</si>
  <si>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</si>
  <si>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</si>
  <si>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</si>
  <si>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</si>
  <si>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</si>
  <si>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</si>
  <si>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</si>
  <si>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</si>
  <si>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</si>
  <si>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</si>
  <si>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</si>
  <si>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</si>
  <si>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</si>
  <si>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</si>
  <si>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</si>
  <si>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</si>
  <si>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</si>
  <si>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</si>
  <si>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</si>
  <si>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</si>
  <si>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</si>
  <si>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</si>
  <si>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</si>
  <si>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</si>
  <si>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</si>
  <si>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</si>
  <si>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</si>
  <si>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</si>
  <si>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</si>
  <si>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</si>
  <si>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</si>
  <si>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</si>
  <si>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</si>
  <si>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</si>
  <si>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</si>
  <si>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</si>
  <si>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</si>
  <si>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000 2022029904 0000 150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</si>
  <si>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</si>
  <si>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</si>
  <si>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</si>
  <si>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</si>
  <si>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</si>
  <si>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</si>
  <si>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</si>
  <si>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</si>
  <si>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</si>
  <si>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000 1090701000 0000 110</t>
  </si>
  <si>
    <t xml:space="preserve"> 000 1090701204 0000 110</t>
  </si>
  <si>
    <t xml:space="preserve"> 000 1160108301 0000 140</t>
  </si>
  <si>
    <t xml:space="preserve"> 000 1160109001 0000 140</t>
  </si>
  <si>
    <t xml:space="preserve"> 000 1160111301 0000 140</t>
  </si>
  <si>
    <t xml:space="preserve"> 000 1160118001 0000 140</t>
  </si>
  <si>
    <t xml:space="preserve"> 000 1160118301 0000 140</t>
  </si>
  <si>
    <t xml:space="preserve"> 000 1160133000 0000 140</t>
  </si>
  <si>
    <t xml:space="preserve"> 000 1160133301 0000 140</t>
  </si>
  <si>
    <t xml:space="preserve"> 000 1161003004 0000 140</t>
  </si>
  <si>
    <t xml:space="preserve"> 000 1161003204 0000 140</t>
  </si>
  <si>
    <t>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</si>
  <si>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</si>
  <si>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</si>
  <si>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</si>
  <si>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</si>
  <si>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</si>
  <si>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</si>
  <si>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</si>
  <si>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</si>
  <si>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</si>
  <si>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</si>
  <si>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 xml:space="preserve"> 000 2024530304 0000 150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</si>
  <si>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</si>
  <si>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</si>
  <si>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000 2024545400 0000 150</t>
  </si>
  <si>
    <t xml:space="preserve"> 000 2024545404 0000 150</t>
  </si>
  <si>
    <t xml:space="preserve"> 000 2022502100 0000 150</t>
  </si>
  <si>
    <t xml:space="preserve"> 000 2022502104 0000 150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</si>
  <si>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</si>
  <si>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</si>
  <si>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000 2022522900 0000 150</t>
  </si>
  <si>
    <t xml:space="preserve"> 000 2022522904 0000 150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</si>
  <si>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</si>
  <si>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</si>
  <si>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000 2022575000 0000 150</t>
  </si>
  <si>
    <t xml:space="preserve"> 000 2022575004 0000 150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</si>
  <si>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</si>
  <si>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</si>
  <si>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000 2024538900 0000 150</t>
  </si>
  <si>
    <t xml:space="preserve"> 000 2024538904 0000 150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</si>
  <si>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</si>
  <si>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</si>
  <si>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</si>
  <si>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</si>
  <si>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</si>
  <si>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</si>
  <si>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</si>
  <si>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</si>
  <si>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</si>
  <si>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</si>
  <si>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</si>
  <si>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</si>
  <si>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000 2192549704 0000 150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</si>
  <si>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</si>
  <si>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000 1110908000 0000 120</t>
  </si>
  <si>
    <t xml:space="preserve"> 000 1140204304 0000 410</t>
  </si>
  <si>
    <t xml:space="preserve"> 000 1160110001 0000 140</t>
  </si>
  <si>
    <t xml:space="preserve"> 000 1160110301 0000 140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</si>
  <si>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</si>
  <si>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</si>
  <si>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</si>
  <si>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</si>
  <si>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</si>
  <si>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</si>
  <si>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000 1171500000 0000 150</t>
  </si>
  <si>
    <t xml:space="preserve"> 000 1171502004 0000 150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</si>
  <si>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</si>
  <si>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</si>
  <si>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>Процент  исполнения к прогнозным параметрам доходов, %</t>
  </si>
  <si>
    <t>Темп роста 2022 к соответствующему периоду 2022,%</t>
  </si>
  <si>
    <t>Доходы бюджета  на 2023 год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</si>
  <si>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</si>
  <si>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</si>
  <si>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</si>
  <si>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 xml:space="preserve"> 000 2022030004 0000 150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</si>
  <si>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</si>
  <si>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</si>
  <si>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</si>
  <si>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</si>
  <si>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000 2022030300 0000 150</t>
  </si>
  <si>
    <t xml:space="preserve"> 000 2022030304 0000 150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</si>
  <si>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</si>
  <si>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</si>
  <si>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000 2022517200 0000 150</t>
  </si>
  <si>
    <t xml:space="preserve"> 000 2022517204 0000 150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</si>
  <si>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</si>
  <si>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</si>
  <si>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000 2022523900 0000 150</t>
  </si>
  <si>
    <t xml:space="preserve"> 000 2022523904 0000 150</t>
  </si>
  <si>
    <t xml:space="preserve"> 000 2022551100 0000 150</t>
  </si>
  <si>
    <t xml:space="preserve"> 000 2022551104 0000 150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</si>
  <si>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</si>
  <si>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</si>
  <si>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</si>
  <si>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</si>
  <si>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</si>
  <si>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000 2024517904 0000 150</t>
  </si>
  <si>
    <t xml:space="preserve"> 000 2024999900 0000 150</t>
  </si>
  <si>
    <t xml:space="preserve"> 000 2024999904 0000 150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</si>
  <si>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</si>
  <si>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</si>
  <si>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000 2192575004 0000 150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</si>
  <si>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</si>
  <si>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000 2194539304 0000 150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</si>
  <si>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</si>
  <si>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</si>
  <si>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</si>
  <si>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000 1010208001 0000 110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</si>
  <si>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</si>
  <si>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000 1010210001 0000 110</t>
  </si>
  <si>
    <t xml:space="preserve">        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</si>
  <si>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000 1010213001 0000 000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</si>
  <si>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</si>
  <si>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00010102140010000000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</si>
  <si>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</si>
  <si>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</si>
  <si>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</si>
  <si>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000 1090705000 0000 110</t>
  </si>
  <si>
    <t xml:space="preserve">  Прочие местные налоги и сборы</t>
  </si>
  <si>
    <t xml:space="preserve"> 000 1090705204 0000 110</t>
  </si>
  <si>
    <t xml:space="preserve">  Прочие местные налоги и сборы, мобилизуемые на территориях городских округов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</si>
  <si>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</si>
  <si>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</si>
  <si>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000 1110509204 0000 120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</si>
  <si>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</si>
  <si>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Плата, поступившая в рамках договора за предоставление права на размещение и эксплуатацию НТО, установку и эксплуатацию рекламных конструкций на землях, находящихся в собственности городских округов или земельных участтках, гос. собственность на которые не разграничена</t>
  </si>
  <si>
    <t xml:space="preserve">  Плата за выбросы загрязняющих веществ в атмосферный воздух стационарными объектами </t>
  </si>
  <si>
    <t xml:space="preserve">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</si>
  <si>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000 11413004000 0000 410</t>
  </si>
  <si>
    <t xml:space="preserve">  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</si>
  <si>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>000 11413004004 0000 410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</si>
  <si>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</si>
  <si>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</si>
  <si>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</si>
  <si>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</si>
  <si>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</si>
  <si>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</si>
  <si>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</si>
  <si>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</si>
  <si>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</si>
  <si>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</si>
  <si>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</si>
  <si>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</si>
  <si>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</si>
  <si>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</si>
  <si>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</si>
  <si>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</si>
  <si>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</si>
  <si>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</si>
  <si>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</si>
  <si>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</si>
  <si>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</si>
  <si>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</si>
  <si>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</si>
  <si>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</si>
  <si>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</si>
  <si>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</si>
  <si>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</si>
  <si>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</si>
  <si>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</si>
  <si>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</si>
  <si>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</si>
  <si>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</si>
  <si>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</si>
  <si>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</si>
  <si>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</si>
  <si>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000 1160700000 0000 140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</si>
  <si>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</si>
  <si>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</si>
  <si>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</si>
  <si>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в 2,2 раза</t>
  </si>
  <si>
    <t>в 2 раза</t>
  </si>
  <si>
    <t>в 3,6 раза</t>
  </si>
  <si>
    <t>Сведения о поступлении доходов в бюджет города Брянска в первом полугодии 2023 года по видам доходов в сравнении с соответствующим периодом 2022 года</t>
  </si>
  <si>
    <t>Кассовое исполнение             за 1 полугодие  2022 года</t>
  </si>
  <si>
    <t>Кассовое исполнение             за 1 полугодие  2023 года</t>
  </si>
  <si>
    <t>в 7,6 раза</t>
  </si>
  <si>
    <t xml:space="preserve"> 000 1140204204 0000 410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</si>
  <si>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</si>
  <si>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</si>
  <si>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</si>
  <si>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000 1160116301 0000 140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</si>
  <si>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</si>
  <si>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-</t>
  </si>
  <si>
    <t xml:space="preserve"> 000 1110904404 0000 120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</si>
  <si>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</si>
  <si>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000 1110908004 0000 120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</si>
  <si>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</si>
  <si>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в 1,2 раза</t>
  </si>
  <si>
    <t>в 1,7 раза</t>
  </si>
  <si>
    <t>в 1,8 раза</t>
  </si>
  <si>
    <t>в 1,5 раза</t>
  </si>
  <si>
    <t>в 1,3 раза</t>
  </si>
  <si>
    <t>в 2,3 раза</t>
  </si>
  <si>
    <t>в 7,5 раза</t>
  </si>
  <si>
    <t>в 1,4 раза</t>
  </si>
  <si>
    <t>в 4 раза</t>
  </si>
  <si>
    <t>в 1,6 раза</t>
  </si>
  <si>
    <t>в 10 тыс. раз</t>
  </si>
  <si>
    <t>в 20 тыс.раз</t>
  </si>
  <si>
    <t>в 3,7 раза</t>
  </si>
  <si>
    <t>в 5,9 раза</t>
  </si>
  <si>
    <t xml:space="preserve"> 000 2022522800 0000 150</t>
  </si>
  <si>
    <t xml:space="preserve"> 000 2022522804 0000 150</t>
  </si>
  <si>
    <t xml:space="preserve">  Субсидии бюджетам на оснащение объектов спортивной инфраструктуры спортивно-технологическим оборудованием</t>
  </si>
  <si>
    <t xml:space="preserve">  Субсидии бюджетам городских округов на оснащение объектов спортивной инфраструктуры спортивно-технологическим оборудованием</t>
  </si>
  <si>
    <t xml:space="preserve"> 000 2023548500 0000 150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</si>
  <si>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</si>
  <si>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000 2023548504 0000 150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</si>
  <si>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</si>
  <si>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>в 2,7 раза</t>
  </si>
  <si>
    <t>в 64 тыс. раза</t>
  </si>
  <si>
    <t>в 2,1 раза</t>
  </si>
  <si>
    <t>в 1,1 раза</t>
  </si>
  <si>
    <t>в 1,5 тыс.раза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</si>
</sst>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1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49" fontId="7" fillId="0" borderId="16">
      <alignment horizontal="center"/>
    </xf>
    <xf numFmtId="4" fontId="7" fillId="0" borderId="16">
      <alignment horizontal="right" shrinkToFit="1"/>
    </xf>
    <xf numFmtId="0" fontId="15" fillId="0" borderId="1"/>
    <xf numFmtId="49" fontId="7" fillId="0" borderId="4">
      <alignment horizontal="center" vertical="center" wrapText="1"/>
    </xf>
    <xf numFmtId="0" fontId="15" fillId="0" borderId="1"/>
    <xf numFmtId="0" fontId="5" fillId="0" borderId="1"/>
    <xf numFmtId="0" fontId="5" fillId="0" borderId="15"/>
    <xf numFmtId="0" fontId="1" fillId="0" borderId="40">
      <alignment horizontal="center" vertical="center" textRotation="90" wrapText="1"/>
    </xf>
    <xf numFmtId="0" fontId="5" fillId="0" borderId="8"/>
    <xf numFmtId="0" fontId="1" fillId="0" borderId="13">
      <alignment horizontal="center" vertical="center" textRotation="90" wrapText="1"/>
    </xf>
    <xf numFmtId="0" fontId="1" fillId="0" borderId="2">
      <alignment horizontal="center" vertical="center" textRotation="90" wrapText="1"/>
    </xf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0" fontId="1" fillId="0" borderId="16">
      <alignment horizontal="center" vertical="center" textRotation="90"/>
    </xf>
    <xf numFmtId="0" fontId="15" fillId="0" borderId="1"/>
    <xf numFmtId="0" fontId="15" fillId="0" borderId="1"/>
    <xf numFmtId="0" fontId="15" fillId="0" borderId="1"/>
    <xf numFmtId="0" fontId="4" fillId="3" borderId="1"/>
    <xf numFmtId="0" fontId="4" fillId="0" borderId="1"/>
    <xf numFmtId="0" fontId="15" fillId="0" borderId="1"/>
    <xf numFmtId="0" fontId="7" fillId="2" borderId="1"/>
    <xf numFmtId="0" fontId="7" fillId="0" borderId="15"/>
    <xf numFmtId="0" fontId="4" fillId="0" borderId="8"/>
    <xf numFmtId="49" fontId="7" fillId="0" borderId="24">
      <alignment horizontal="center"/>
    </xf>
    <xf numFmtId="49" fontId="7" fillId="0" borderId="19">
      <alignment horizontal="center"/>
    </xf>
    <xf numFmtId="0" fontId="4" fillId="0" borderId="5"/>
    <xf numFmtId="49" fontId="7" fillId="0" borderId="1"/>
    <xf numFmtId="0" fontId="5" fillId="0" borderId="1"/>
    <xf numFmtId="49" fontId="7" fillId="0" borderId="14">
      <alignment horizontal="center"/>
    </xf>
    <xf numFmtId="0" fontId="7" fillId="0" borderId="6">
      <alignment horizontal="right"/>
    </xf>
    <xf numFmtId="0" fontId="7" fillId="0" borderId="9">
      <alignment horizontal="center"/>
    </xf>
    <xf numFmtId="49" fontId="7" fillId="0" borderId="13"/>
    <xf numFmtId="49" fontId="7" fillId="0" borderId="9">
      <alignment horizontal="center"/>
    </xf>
    <xf numFmtId="0" fontId="7" fillId="0" borderId="12">
      <alignment wrapText="1"/>
    </xf>
    <xf numFmtId="49" fontId="7" fillId="0" borderId="11">
      <alignment horizontal="center"/>
    </xf>
    <xf numFmtId="0" fontId="7" fillId="0" borderId="2">
      <alignment wrapText="1"/>
    </xf>
    <xf numFmtId="0" fontId="7" fillId="0" borderId="10">
      <alignment horizontal="center"/>
    </xf>
    <xf numFmtId="164" fontId="7" fillId="0" borderId="9">
      <alignment horizontal="center"/>
    </xf>
    <xf numFmtId="0" fontId="7" fillId="0" borderId="1">
      <alignment horizontal="center"/>
    </xf>
    <xf numFmtId="49" fontId="4" fillId="0" borderId="7">
      <alignment horizontal="center"/>
    </xf>
    <xf numFmtId="49" fontId="9" fillId="0" borderId="6">
      <alignment horizontal="right"/>
    </xf>
    <xf numFmtId="0" fontId="7" fillId="0" borderId="4">
      <alignment horizontal="center"/>
    </xf>
    <xf numFmtId="0" fontId="3" fillId="0" borderId="3"/>
    <xf numFmtId="0" fontId="2" fillId="0" borderId="1">
      <alignment horizontal="center" wrapText="1"/>
    </xf>
    <xf numFmtId="0" fontId="3" fillId="0" borderId="1"/>
  </cellStyleXfs>
  <cellXfs count="82">
    <xf numFmtId="0" fontId="0" fillId="0" borderId="0" xfId="0"/>
    <xf numFmtId="0" fontId="17" fillId="4" borderId="0" xfId="0" applyFont="1" applyFill="1" applyProtection="1">
      <protection locked="0"/>
    </xf>
    <xf numFmtId="0" fontId="18" fillId="4" borderId="1" xfId="12" applyNumberFormat="1" applyFont="1" applyFill="1" applyProtection="1">
      <alignment horizontal="left"/>
    </xf>
    <xf numFmtId="0" fontId="16" fillId="4" borderId="1" xfId="1" applyNumberFormat="1" applyFont="1" applyFill="1" applyAlignment="1" applyProtection="1"/>
    <xf numFmtId="0" fontId="18" fillId="4" borderId="1" xfId="5" applyNumberFormat="1" applyFont="1" applyFill="1" applyProtection="1"/>
    <xf numFmtId="4" fontId="18" fillId="4" borderId="1" xfId="23" applyNumberFormat="1" applyFont="1" applyFill="1" applyProtection="1"/>
    <xf numFmtId="4" fontId="18" fillId="4" borderId="1" xfId="5" applyNumberFormat="1" applyFont="1" applyFill="1" applyProtection="1"/>
    <xf numFmtId="4" fontId="16" fillId="4" borderId="1" xfId="7" applyNumberFormat="1" applyFont="1" applyFill="1" applyAlignment="1" applyProtection="1">
      <alignment horizontal="right" vertical="center"/>
    </xf>
    <xf numFmtId="49" fontId="16" fillId="4" borderId="47" xfId="36" applyFont="1" applyFill="1" applyBorder="1" applyProtection="1">
      <alignment horizontal="center" vertical="center" wrapText="1"/>
      <protection locked="0"/>
    </xf>
    <xf numFmtId="49" fontId="16" fillId="4" borderId="47" xfId="36" applyFont="1" applyFill="1" applyBorder="1" applyAlignment="1" applyProtection="1">
      <alignment horizontal="center" vertical="center" wrapText="1"/>
      <protection locked="0"/>
    </xf>
    <xf numFmtId="0" fontId="19" fillId="4" borderId="47" xfId="0" applyFont="1" applyFill="1" applyBorder="1" applyAlignment="1" applyProtection="1">
      <alignment horizontal="center" vertical="center" wrapText="1"/>
      <protection locked="0"/>
    </xf>
    <xf numFmtId="4" fontId="19" fillId="4" borderId="47" xfId="0" applyNumberFormat="1" applyFont="1" applyFill="1" applyBorder="1" applyAlignment="1" applyProtection="1">
      <alignment horizontal="center" vertical="center" wrapText="1"/>
      <protection locked="0"/>
    </xf>
    <xf numFmtId="1" fontId="16" fillId="4" borderId="47" xfId="36" applyNumberFormat="1" applyFont="1" applyFill="1" applyBorder="1" applyAlignment="1" applyProtection="1">
      <alignment horizontal="center" vertical="center" wrapText="1"/>
    </xf>
    <xf numFmtId="1" fontId="16" fillId="4" borderId="47" xfId="37" applyNumberFormat="1" applyFont="1" applyFill="1" applyBorder="1" applyAlignment="1" applyProtection="1">
      <alignment horizontal="center" vertical="center" wrapText="1"/>
    </xf>
    <xf numFmtId="1" fontId="16" fillId="4" borderId="47" xfId="11" applyNumberFormat="1" applyFont="1" applyFill="1" applyBorder="1" applyAlignment="1" applyProtection="1">
      <alignment horizontal="center" vertical="center"/>
    </xf>
    <xf numFmtId="3" fontId="16" fillId="4" borderId="47" xfId="7" applyNumberFormat="1" applyFont="1" applyFill="1" applyBorder="1" applyAlignment="1" applyProtection="1">
      <alignment horizontal="center" vertical="center"/>
    </xf>
    <xf numFmtId="49" fontId="16" fillId="4" borderId="47" xfId="175" applyNumberFormat="1" applyFont="1" applyFill="1" applyBorder="1" applyProtection="1">
      <alignment horizontal="center"/>
    </xf>
    <xf numFmtId="0" fontId="16" fillId="4" borderId="47" xfId="49" applyNumberFormat="1" applyFont="1" applyFill="1" applyBorder="1" applyAlignment="1" applyProtection="1">
      <alignment wrapText="1"/>
    </xf>
    <xf numFmtId="4" fontId="16" fillId="4" borderId="47" xfId="49" applyNumberFormat="1" applyFont="1" applyFill="1" applyBorder="1" applyAlignment="1" applyProtection="1">
      <alignment wrapText="1"/>
    </xf>
    <xf numFmtId="4" fontId="16" fillId="4" borderId="47" xfId="176" applyNumberFormat="1" applyFont="1" applyFill="1" applyBorder="1" applyProtection="1">
      <alignment horizontal="right" shrinkToFit="1"/>
    </xf>
    <xf numFmtId="10" fontId="16" fillId="4" borderId="47" xfId="16" applyNumberFormat="1" applyFont="1" applyFill="1" applyBorder="1" applyProtection="1"/>
    <xf numFmtId="10" fontId="19" fillId="4" borderId="47" xfId="177" applyNumberFormat="1" applyFont="1" applyFill="1" applyBorder="1" applyAlignment="1" applyProtection="1">
      <alignment horizontal="right"/>
      <protection locked="0"/>
    </xf>
    <xf numFmtId="0" fontId="17" fillId="4" borderId="1" xfId="177" applyFont="1" applyFill="1" applyProtection="1">
      <protection locked="0"/>
    </xf>
    <xf numFmtId="49" fontId="20" fillId="4" borderId="47" xfId="175" applyNumberFormat="1" applyFont="1" applyFill="1" applyBorder="1" applyProtection="1">
      <alignment horizontal="center"/>
    </xf>
    <xf numFmtId="0" fontId="20" fillId="4" borderId="47" xfId="49" applyNumberFormat="1" applyFont="1" applyFill="1" applyBorder="1" applyAlignment="1" applyProtection="1">
      <alignment wrapText="1"/>
    </xf>
    <xf numFmtId="4" fontId="20" fillId="4" borderId="47" xfId="49" applyNumberFormat="1" applyFont="1" applyFill="1" applyBorder="1" applyAlignment="1" applyProtection="1">
      <alignment wrapText="1"/>
    </xf>
    <xf numFmtId="49" fontId="18" fillId="4" borderId="47" xfId="175" applyNumberFormat="1" applyFont="1" applyFill="1" applyBorder="1" applyProtection="1">
      <alignment horizontal="center"/>
    </xf>
    <xf numFmtId="0" fontId="18" fillId="4" borderId="47" xfId="49" applyNumberFormat="1" applyFont="1" applyFill="1" applyBorder="1" applyAlignment="1" applyProtection="1">
      <alignment wrapText="1"/>
    </xf>
    <xf numFmtId="4" fontId="18" fillId="4" borderId="47" xfId="49" applyNumberFormat="1" applyFont="1" applyFill="1" applyBorder="1" applyAlignment="1" applyProtection="1">
      <alignment wrapText="1"/>
    </xf>
    <xf numFmtId="4" fontId="18" fillId="4" borderId="47" xfId="176" applyNumberFormat="1" applyFont="1" applyFill="1" applyBorder="1" applyProtection="1">
      <alignment horizontal="right" shrinkToFit="1"/>
    </xf>
    <xf numFmtId="0" fontId="18" fillId="4" borderId="47" xfId="49" applyNumberFormat="1" applyFont="1" applyFill="1" applyBorder="1" applyAlignment="1" applyProtection="1">
      <alignment vertical="top" wrapText="1"/>
    </xf>
    <xf numFmtId="49" fontId="18" fillId="4" borderId="47" xfId="175" applyNumberFormat="1" applyFont="1" applyFill="1" applyBorder="1" applyAlignment="1" applyProtection="1">
      <alignment horizontal="center" vertical="center"/>
    </xf>
    <xf numFmtId="4" fontId="20" fillId="4" borderId="47" xfId="176" applyNumberFormat="1" applyFont="1" applyFill="1" applyBorder="1" applyProtection="1">
      <alignment horizontal="right" shrinkToFit="1"/>
    </xf>
    <xf numFmtId="49" fontId="17" fillId="4" borderId="47" xfId="175" applyNumberFormat="1" applyFont="1" applyFill="1" applyBorder="1" applyProtection="1">
      <alignment horizontal="center"/>
    </xf>
    <xf numFmtId="0" fontId="17" fillId="4" borderId="47" xfId="49" applyNumberFormat="1" applyFont="1" applyFill="1" applyBorder="1" applyAlignment="1" applyProtection="1">
      <alignment wrapText="1"/>
    </xf>
    <xf numFmtId="49" fontId="18" fillId="0" borderId="47" xfId="175" applyNumberFormat="1" applyFont="1" applyFill="1" applyBorder="1" applyProtection="1">
      <alignment horizontal="center"/>
    </xf>
    <xf numFmtId="0" fontId="18" fillId="0" borderId="47" xfId="49" applyNumberFormat="1" applyFont="1" applyFill="1" applyBorder="1" applyAlignment="1" applyProtection="1">
      <alignment wrapText="1"/>
    </xf>
    <xf numFmtId="4" fontId="18" fillId="0" borderId="47" xfId="49" applyNumberFormat="1" applyFont="1" applyFill="1" applyBorder="1" applyAlignment="1" applyProtection="1">
      <alignment wrapText="1"/>
    </xf>
    <xf numFmtId="4" fontId="18" fillId="0" borderId="47" xfId="176" applyNumberFormat="1" applyFont="1" applyFill="1" applyBorder="1" applyProtection="1">
      <alignment horizontal="right" shrinkToFit="1"/>
    </xf>
    <xf numFmtId="49" fontId="18" fillId="4" borderId="47" xfId="51" applyFont="1" applyFill="1" applyBorder="1" applyProtection="1">
      <alignment horizontal="center"/>
    </xf>
    <xf numFmtId="49" fontId="20" fillId="0" borderId="47" xfId="175" applyNumberFormat="1" applyFont="1" applyFill="1" applyBorder="1" applyProtection="1">
      <alignment horizontal="center"/>
    </xf>
    <xf numFmtId="0" fontId="20" fillId="0" borderId="47" xfId="49" applyNumberFormat="1" applyFont="1" applyFill="1" applyBorder="1" applyAlignment="1" applyProtection="1">
      <alignment wrapText="1"/>
    </xf>
    <xf numFmtId="4" fontId="20" fillId="0" borderId="47" xfId="49" applyNumberFormat="1" applyFont="1" applyFill="1" applyBorder="1" applyAlignment="1" applyProtection="1">
      <alignment wrapText="1"/>
    </xf>
    <xf numFmtId="4" fontId="20" fillId="0" borderId="47" xfId="176" applyNumberFormat="1" applyFont="1" applyFill="1" applyBorder="1" applyProtection="1">
      <alignment horizontal="right" shrinkToFit="1"/>
    </xf>
    <xf numFmtId="10" fontId="16" fillId="0" borderId="47" xfId="16" applyNumberFormat="1" applyFont="1" applyFill="1" applyBorder="1" applyProtection="1"/>
    <xf numFmtId="10" fontId="19" fillId="0" borderId="47" xfId="177" applyNumberFormat="1" applyFont="1" applyFill="1" applyBorder="1" applyAlignment="1" applyProtection="1">
      <alignment horizontal="right"/>
      <protection locked="0"/>
    </xf>
    <xf numFmtId="4" fontId="17" fillId="4" borderId="47" xfId="49" applyNumberFormat="1" applyFont="1" applyFill="1" applyBorder="1" applyAlignment="1" applyProtection="1">
      <alignment wrapText="1"/>
    </xf>
    <xf numFmtId="4" fontId="17" fillId="4" borderId="47" xfId="176" applyNumberFormat="1" applyFont="1" applyFill="1" applyBorder="1" applyProtection="1">
      <alignment horizontal="right" shrinkToFit="1"/>
    </xf>
    <xf numFmtId="0" fontId="18" fillId="4" borderId="47" xfId="178" applyNumberFormat="1" applyFont="1" applyFill="1" applyBorder="1" applyAlignment="1" applyProtection="1">
      <alignment horizontal="left" vertical="top" wrapText="1"/>
    </xf>
    <xf numFmtId="4" fontId="17" fillId="4" borderId="0" xfId="0" applyNumberFormat="1" applyFont="1" applyFill="1" applyProtection="1">
      <protection locked="0"/>
    </xf>
    <xf numFmtId="0" fontId="19" fillId="4" borderId="0" xfId="0" applyFont="1" applyFill="1" applyProtection="1">
      <protection locked="0"/>
    </xf>
    <xf numFmtId="0" fontId="18" fillId="4" borderId="1" xfId="19" applyNumberFormat="1" applyFont="1" applyFill="1" applyProtection="1"/>
    <xf numFmtId="0" fontId="18" fillId="4" borderId="1" xfId="19" applyNumberFormat="1" applyFont="1" applyFill="1" applyAlignment="1" applyProtection="1"/>
    <xf numFmtId="0" fontId="18" fillId="4" borderId="1" xfId="56" applyNumberFormat="1" applyFont="1" applyFill="1" applyProtection="1"/>
    <xf numFmtId="4" fontId="18" fillId="4" borderId="1" xfId="7" applyNumberFormat="1" applyFont="1" applyFill="1" applyAlignment="1" applyProtection="1">
      <alignment vertical="center"/>
    </xf>
    <xf numFmtId="0" fontId="17" fillId="4" borderId="0" xfId="0" applyFont="1" applyFill="1" applyAlignment="1" applyProtection="1">
      <protection locked="0"/>
    </xf>
    <xf numFmtId="4" fontId="17" fillId="4" borderId="0" xfId="0" applyNumberFormat="1" applyFont="1" applyFill="1" applyAlignment="1" applyProtection="1">
      <alignment vertical="center"/>
      <protection locked="0"/>
    </xf>
    <xf numFmtId="0" fontId="21" fillId="4" borderId="1" xfId="177" applyFont="1" applyFill="1" applyProtection="1">
      <protection locked="0"/>
    </xf>
    <xf numFmtId="0" fontId="16" fillId="4" borderId="1" xfId="5" applyNumberFormat="1" applyFont="1" applyFill="1" applyAlignment="1" applyProtection="1">
      <alignment horizontal="center" wrapText="1"/>
    </xf>
    <xf numFmtId="0" fontId="17" fillId="4" borderId="47" xfId="178" applyNumberFormat="1" applyFont="1" applyFill="1" applyBorder="1" applyAlignment="1" applyProtection="1">
      <alignment horizontal="left" vertical="top" wrapText="1"/>
    </xf>
    <xf numFmtId="10" fontId="19" fillId="4" borderId="47" xfId="177" applyNumberFormat="1" applyFont="1" applyFill="1" applyBorder="1" applyAlignment="1" applyProtection="1">
      <alignment horizontal="center"/>
      <protection locked="0"/>
    </xf>
    <xf numFmtId="4" fontId="16" fillId="4" borderId="47" xfId="41" applyNumberFormat="1" applyFont="1" applyFill="1" applyBorder="1" applyAlignment="1" applyProtection="1">
      <alignment horizontal="right" vertical="center"/>
    </xf>
    <xf numFmtId="10" fontId="16" fillId="4" borderId="47" xfId="16" applyNumberFormat="1" applyFont="1" applyFill="1" applyBorder="1" applyAlignment="1" applyProtection="1">
      <alignment horizontal="center"/>
    </xf>
    <xf numFmtId="0" fontId="16" fillId="4" borderId="49" xfId="38" applyNumberFormat="1" applyFont="1" applyFill="1" applyBorder="1" applyAlignment="1" applyProtection="1">
      <alignment horizontal="left" wrapText="1"/>
    </xf>
    <xf numFmtId="4" fontId="18" fillId="4" borderId="47" xfId="41" applyNumberFormat="1" applyFont="1" applyFill="1" applyBorder="1" applyAlignment="1" applyProtection="1">
      <alignment horizontal="right" vertical="center"/>
    </xf>
    <xf numFmtId="4" fontId="17" fillId="0" borderId="47" xfId="176" applyNumberFormat="1" applyFont="1" applyFill="1" applyBorder="1" applyProtection="1">
      <alignment horizontal="right" shrinkToFit="1"/>
    </xf>
    <xf numFmtId="49" fontId="17" fillId="0" borderId="47" xfId="175" applyNumberFormat="1" applyFont="1" applyFill="1" applyBorder="1" applyProtection="1">
      <alignment horizontal="center"/>
    </xf>
    <xf numFmtId="10" fontId="19" fillId="4" borderId="47" xfId="16" applyNumberFormat="1" applyFont="1" applyFill="1" applyBorder="1" applyProtection="1"/>
    <xf numFmtId="49" fontId="17" fillId="4" borderId="47" xfId="175" applyNumberFormat="1" applyFont="1" applyFill="1" applyBorder="1" applyAlignment="1" applyProtection="1">
      <alignment horizontal="center" vertical="center"/>
    </xf>
    <xf numFmtId="4" fontId="17" fillId="0" borderId="47" xfId="49" applyNumberFormat="1" applyFont="1" applyFill="1" applyBorder="1" applyAlignment="1" applyProtection="1">
      <alignment wrapText="1"/>
    </xf>
    <xf numFmtId="4" fontId="20" fillId="4" borderId="47" xfId="41" applyNumberFormat="1" applyFont="1" applyFill="1" applyBorder="1" applyAlignment="1" applyProtection="1">
      <alignment horizontal="right" vertical="center"/>
    </xf>
    <xf numFmtId="49" fontId="20" fillId="4" borderId="47" xfId="51" applyFont="1" applyFill="1" applyBorder="1" applyProtection="1">
      <alignment horizontal="center"/>
    </xf>
    <xf numFmtId="10" fontId="16" fillId="4" borderId="47" xfId="16" applyNumberFormat="1" applyFont="1" applyFill="1" applyBorder="1" applyAlignment="1" applyProtection="1">
      <alignment horizontal="right" vertical="center"/>
    </xf>
    <xf numFmtId="10" fontId="18" fillId="4" borderId="47" xfId="7" applyNumberFormat="1" applyFont="1" applyFill="1" applyBorder="1" applyAlignment="1" applyProtection="1">
      <alignment horizontal="center" vertical="center"/>
    </xf>
    <xf numFmtId="10" fontId="18" fillId="4" borderId="47" xfId="16" applyNumberFormat="1" applyFont="1" applyFill="1" applyBorder="1" applyAlignment="1" applyProtection="1">
      <alignment horizontal="center" vertical="center"/>
    </xf>
    <xf numFmtId="10" fontId="18" fillId="4" borderId="47" xfId="7" applyNumberFormat="1" applyFont="1" applyFill="1" applyBorder="1" applyAlignment="1" applyProtection="1">
      <alignment horizontal="right" vertical="center"/>
    </xf>
    <xf numFmtId="10" fontId="16" fillId="4" borderId="47" xfId="7" applyNumberFormat="1" applyFont="1" applyFill="1" applyBorder="1" applyAlignment="1" applyProtection="1">
      <alignment horizontal="right" vertical="center"/>
    </xf>
    <xf numFmtId="10" fontId="18" fillId="4" borderId="47" xfId="16" applyNumberFormat="1" applyFont="1" applyFill="1" applyBorder="1" applyAlignment="1" applyProtection="1">
      <alignment horizontal="right" vertical="center"/>
    </xf>
    <xf numFmtId="0" fontId="17" fillId="0" borderId="47" xfId="49" applyNumberFormat="1" applyFont="1" applyFill="1" applyBorder="1" applyAlignment="1" applyProtection="1">
      <alignment wrapText="1"/>
    </xf>
    <xf numFmtId="49" fontId="16" fillId="4" borderId="47" xfId="51" applyFont="1" applyFill="1" applyBorder="1" applyProtection="1">
      <alignment horizontal="center"/>
    </xf>
    <xf numFmtId="4" fontId="18" fillId="4" borderId="1" xfId="56" applyNumberFormat="1" applyFont="1" applyFill="1" applyProtection="1"/>
    <xf numFmtId="0" fontId="16" fillId="4" borderId="48" xfId="38" applyNumberFormat="1" applyFont="1" applyFill="1" applyBorder="1" applyAlignment="1" applyProtection="1">
      <alignment horizontal="left" wrapText="1"/>
    </xf>
  </cellXfs>
  <cellStyles count="221">
    <cellStyle name="br" xfId="170"/>
    <cellStyle name="br 2" xfId="192"/>
    <cellStyle name="col" xfId="169"/>
    <cellStyle name="col 2" xfId="191"/>
    <cellStyle name="style0" xfId="171"/>
    <cellStyle name="td" xfId="172"/>
    <cellStyle name="tr" xfId="168"/>
    <cellStyle name="tr 2" xfId="190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4 2" xfId="182"/>
    <cellStyle name="xl125" xfId="125"/>
    <cellStyle name="xl125 2" xfId="184"/>
    <cellStyle name="xl126" xfId="129"/>
    <cellStyle name="xl127" xfId="133"/>
    <cellStyle name="xl127 2" xfId="185"/>
    <cellStyle name="xl128" xfId="139"/>
    <cellStyle name="xl128 2" xfId="186"/>
    <cellStyle name="xl129" xfId="140"/>
    <cellStyle name="xl129 2" xfId="187"/>
    <cellStyle name="xl130" xfId="141"/>
    <cellStyle name="xl130 2" xfId="188"/>
    <cellStyle name="xl131" xfId="143"/>
    <cellStyle name="xl131 2" xfId="189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189 2" xfId="183"/>
    <cellStyle name="xl21" xfId="173"/>
    <cellStyle name="xl21 2" xfId="193"/>
    <cellStyle name="xl22" xfId="1"/>
    <cellStyle name="xl23" xfId="8"/>
    <cellStyle name="xl24" xfId="12"/>
    <cellStyle name="xl25" xfId="19"/>
    <cellStyle name="xl26" xfId="34"/>
    <cellStyle name="xl26 2" xfId="203"/>
    <cellStyle name="xl26 3" xfId="180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8 2" xfId="197"/>
    <cellStyle name="xl38 3" xfId="194"/>
    <cellStyle name="xl39" xfId="53"/>
    <cellStyle name="xl39 2" xfId="207"/>
    <cellStyle name="xl40" xfId="31"/>
    <cellStyle name="xl40 2" xfId="202"/>
    <cellStyle name="xl41" xfId="23"/>
    <cellStyle name="xl41 2" xfId="200"/>
    <cellStyle name="xl42" xfId="40"/>
    <cellStyle name="xl42 2" xfId="199"/>
    <cellStyle name="xl43" xfId="46"/>
    <cellStyle name="xl43 2" xfId="175"/>
    <cellStyle name="xl44" xfId="51"/>
    <cellStyle name="xl44 2" xfId="178"/>
    <cellStyle name="xl45" xfId="37"/>
    <cellStyle name="xl45 2" xfId="176"/>
    <cellStyle name="xl46" xfId="41"/>
    <cellStyle name="xl46 2" xfId="196"/>
    <cellStyle name="xl47" xfId="54"/>
    <cellStyle name="xl47 2" xfId="219"/>
    <cellStyle name="xl48" xfId="56"/>
    <cellStyle name="xl48 2" xfId="214"/>
    <cellStyle name="xl49" xfId="2"/>
    <cellStyle name="xl49 2" xfId="211"/>
    <cellStyle name="xl50" xfId="20"/>
    <cellStyle name="xl50 2" xfId="209"/>
    <cellStyle name="xl51" xfId="26"/>
    <cellStyle name="xl51 2" xfId="218"/>
    <cellStyle name="xl52" xfId="28"/>
    <cellStyle name="xl52 2" xfId="216"/>
    <cellStyle name="xl53" xfId="9"/>
    <cellStyle name="xl53 2" xfId="205"/>
    <cellStyle name="xl54" xfId="14"/>
    <cellStyle name="xl55" xfId="21"/>
    <cellStyle name="xl56" xfId="3"/>
    <cellStyle name="xl56 2" xfId="217"/>
    <cellStyle name="xl57" xfId="35"/>
    <cellStyle name="xl57 2" xfId="215"/>
    <cellStyle name="xl57 3" xfId="181"/>
    <cellStyle name="xl58" xfId="10"/>
    <cellStyle name="xl58 2" xfId="213"/>
    <cellStyle name="xl59" xfId="15"/>
    <cellStyle name="xl59 2" xfId="212"/>
    <cellStyle name="xl60" xfId="22"/>
    <cellStyle name="xl60 2" xfId="210"/>
    <cellStyle name="xl61" xfId="25"/>
    <cellStyle name="xl61 2" xfId="208"/>
    <cellStyle name="xl62" xfId="27"/>
    <cellStyle name="xl62 2" xfId="206"/>
    <cellStyle name="xl63" xfId="29"/>
    <cellStyle name="xl63 2" xfId="204"/>
    <cellStyle name="xl64" xfId="32"/>
    <cellStyle name="xl64 2" xfId="220"/>
    <cellStyle name="xl65" xfId="33"/>
    <cellStyle name="xl65 2" xfId="201"/>
    <cellStyle name="xl66" xfId="4"/>
    <cellStyle name="xl66 2" xfId="198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7"/>
    <cellStyle name="Обычный 3" xfId="179"/>
    <cellStyle name="Обычный 4" xfId="19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tabSelected="1" zoomScale="110" zoomScaleNormal="110" workbookViewId="0">
      <selection activeCell="E277" sqref="E277"/>
    </sheetView>
  </sheetViews>
  <sheetFormatPr defaultRowHeight="12.75" x14ac:dyDescent="0.2"/>
  <cols>
    <col min="1" max="1" width="26.28515625" style="1" customWidth="1"/>
    <col min="2" max="2" width="90" style="55" customWidth="1"/>
    <col min="3" max="4" width="17.42578125" style="1" customWidth="1"/>
    <col min="5" max="5" width="16.7109375" style="1" customWidth="1"/>
    <col min="6" max="6" width="14.28515625" style="1" customWidth="1"/>
    <col min="7" max="7" width="15.85546875" style="56" customWidth="1"/>
    <col min="8" max="8" width="12.28515625" style="1" bestFit="1" customWidth="1"/>
    <col min="9" max="16384" width="9.140625" style="1"/>
  </cols>
  <sheetData>
    <row r="1" spans="1:7" ht="35.25" customHeight="1" x14ac:dyDescent="0.2">
      <c r="A1" s="58" t="s">
        <v>530</v>
      </c>
      <c r="B1" s="58"/>
      <c r="C1" s="58"/>
      <c r="D1" s="58"/>
      <c r="E1" s="58"/>
      <c r="F1" s="58"/>
      <c r="G1" s="58"/>
    </row>
    <row r="3" spans="1:7" x14ac:dyDescent="0.2">
      <c r="A3" s="2"/>
      <c r="B3" s="3"/>
      <c r="C3" s="4"/>
      <c r="D3" s="5"/>
      <c r="E3" s="6"/>
      <c r="F3" s="4"/>
      <c r="G3" s="7" t="s">
        <v>274</v>
      </c>
    </row>
    <row r="4" spans="1:7" ht="63.75" x14ac:dyDescent="0.2">
      <c r="A4" s="8" t="s">
        <v>272</v>
      </c>
      <c r="B4" s="9" t="s">
        <v>273</v>
      </c>
      <c r="C4" s="10" t="s">
        <v>531</v>
      </c>
      <c r="D4" s="10" t="s">
        <v>427</v>
      </c>
      <c r="E4" s="10" t="s">
        <v>532</v>
      </c>
      <c r="F4" s="11" t="s">
        <v>425</v>
      </c>
      <c r="G4" s="11" t="s">
        <v>426</v>
      </c>
    </row>
    <row r="5" spans="1:7" ht="15.75" customHeight="1" x14ac:dyDescent="0.2">
      <c r="A5" s="12" t="s">
        <v>0</v>
      </c>
      <c r="B5" s="12">
        <v>2</v>
      </c>
      <c r="C5" s="13" t="s">
        <v>2</v>
      </c>
      <c r="D5" s="13" t="s">
        <v>1</v>
      </c>
      <c r="E5" s="13" t="s">
        <v>2</v>
      </c>
      <c r="F5" s="14">
        <v>6</v>
      </c>
      <c r="G5" s="15">
        <v>7</v>
      </c>
    </row>
    <row r="6" spans="1:7" s="22" customFormat="1" x14ac:dyDescent="0.2">
      <c r="A6" s="16" t="s">
        <v>4</v>
      </c>
      <c r="B6" s="17" t="s">
        <v>3</v>
      </c>
      <c r="C6" s="18">
        <f>C7+C17+C27+C35+C43+C50+C63+C90+C98+C107+C122+C125+C186</f>
        <v>1478035924.7700002</v>
      </c>
      <c r="D6" s="19">
        <f>D7+D17+D27+D35+D43+D50+D63+D90+D98+D107+D122+D125+D186</f>
        <v>3768135148.6300001</v>
      </c>
      <c r="E6" s="19">
        <f>E7+E17+E27+E35+E43+E50+E63+E90+E98+E107+E122+E125+E186</f>
        <v>1751967467.6199999</v>
      </c>
      <c r="F6" s="20">
        <f>E6/D6</f>
        <v>0.46494284268359415</v>
      </c>
      <c r="G6" s="21" t="s">
        <v>545</v>
      </c>
    </row>
    <row r="7" spans="1:7" s="22" customFormat="1" ht="13.5" x14ac:dyDescent="0.25">
      <c r="A7" s="23" t="s">
        <v>6</v>
      </c>
      <c r="B7" s="24" t="s">
        <v>5</v>
      </c>
      <c r="C7" s="25">
        <f>C8</f>
        <v>974478385.56000006</v>
      </c>
      <c r="D7" s="25">
        <f>D8</f>
        <v>2106508000</v>
      </c>
      <c r="E7" s="25">
        <f>E8</f>
        <v>1189161952.04</v>
      </c>
      <c r="F7" s="20">
        <f t="shared" ref="F7:F70" si="0">E7/D7</f>
        <v>0.56451812765012044</v>
      </c>
      <c r="G7" s="21" t="s">
        <v>545</v>
      </c>
    </row>
    <row r="8" spans="1:7" s="22" customFormat="1" x14ac:dyDescent="0.2">
      <c r="A8" s="26" t="s">
        <v>8</v>
      </c>
      <c r="B8" s="27" t="s">
        <v>7</v>
      </c>
      <c r="C8" s="28">
        <f>C9+C10+C11+C12+C13+C14+C15+C16</f>
        <v>974478385.56000006</v>
      </c>
      <c r="D8" s="28">
        <f t="shared" ref="D8:E8" si="1">D9+D10+D11+D12+D13+D14+D15+D16</f>
        <v>2106508000</v>
      </c>
      <c r="E8" s="28">
        <f t="shared" si="1"/>
        <v>1189161952.04</v>
      </c>
      <c r="F8" s="20">
        <f t="shared" si="0"/>
        <v>0.56451812765012044</v>
      </c>
      <c r="G8" s="21" t="s">
        <v>545</v>
      </c>
    </row>
    <row r="9" spans="1:7" s="22" customFormat="1" ht="38.25" x14ac:dyDescent="0.2">
      <c r="A9" s="26" t="s">
        <v>9</v>
      </c>
      <c r="B9" s="27" t="s">
        <v>462</v>
      </c>
      <c r="C9" s="28">
        <v>922289627.47000003</v>
      </c>
      <c r="D9" s="29">
        <v>1904730000</v>
      </c>
      <c r="E9" s="29">
        <v>1050892121.1</v>
      </c>
      <c r="F9" s="20">
        <f t="shared" si="0"/>
        <v>0.55172760501488405</v>
      </c>
      <c r="G9" s="21">
        <f t="shared" ref="G9:G68" si="2">E9/C9</f>
        <v>1.1394382955197913</v>
      </c>
    </row>
    <row r="10" spans="1:7" s="22" customFormat="1" ht="51" x14ac:dyDescent="0.2">
      <c r="A10" s="26" t="s">
        <v>11</v>
      </c>
      <c r="B10" s="27" t="s">
        <v>10</v>
      </c>
      <c r="C10" s="28">
        <v>9565574.5700000003</v>
      </c>
      <c r="D10" s="29">
        <v>16700000</v>
      </c>
      <c r="E10" s="29">
        <v>3866536.91</v>
      </c>
      <c r="F10" s="20">
        <f t="shared" si="0"/>
        <v>0.23152915628742515</v>
      </c>
      <c r="G10" s="21">
        <f t="shared" si="2"/>
        <v>0.40421376486117344</v>
      </c>
    </row>
    <row r="11" spans="1:7" s="22" customFormat="1" ht="25.5" x14ac:dyDescent="0.2">
      <c r="A11" s="26" t="s">
        <v>13</v>
      </c>
      <c r="B11" s="30" t="s">
        <v>12</v>
      </c>
      <c r="C11" s="28">
        <v>11365240.23</v>
      </c>
      <c r="D11" s="29">
        <v>26095000</v>
      </c>
      <c r="E11" s="29">
        <v>-49674.37</v>
      </c>
      <c r="F11" s="62" t="s">
        <v>540</v>
      </c>
      <c r="G11" s="60" t="s">
        <v>540</v>
      </c>
    </row>
    <row r="12" spans="1:7" s="22" customFormat="1" ht="51" x14ac:dyDescent="0.2">
      <c r="A12" s="26" t="s">
        <v>14</v>
      </c>
      <c r="B12" s="27" t="s">
        <v>463</v>
      </c>
      <c r="C12" s="28">
        <v>4041103.65</v>
      </c>
      <c r="D12" s="29">
        <v>8470000</v>
      </c>
      <c r="E12" s="29">
        <v>6883826.7699999996</v>
      </c>
      <c r="F12" s="20">
        <f t="shared" si="0"/>
        <v>0.81273043329397865</v>
      </c>
      <c r="G12" s="21" t="s">
        <v>546</v>
      </c>
    </row>
    <row r="13" spans="1:7" s="22" customFormat="1" ht="51" x14ac:dyDescent="0.2">
      <c r="A13" s="26" t="s">
        <v>464</v>
      </c>
      <c r="B13" s="27" t="s">
        <v>465</v>
      </c>
      <c r="C13" s="28">
        <v>27216839.640000001</v>
      </c>
      <c r="D13" s="29">
        <v>106385000</v>
      </c>
      <c r="E13" s="29">
        <v>83124768.859999999</v>
      </c>
      <c r="F13" s="20">
        <f t="shared" si="0"/>
        <v>0.7813579814823518</v>
      </c>
      <c r="G13" s="21">
        <f t="shared" si="2"/>
        <v>3.0541668305174317</v>
      </c>
    </row>
    <row r="14" spans="1:7" s="22" customFormat="1" ht="121.5" customHeight="1" x14ac:dyDescent="0.2">
      <c r="A14" s="31" t="s">
        <v>466</v>
      </c>
      <c r="B14" s="30" t="s">
        <v>467</v>
      </c>
      <c r="C14" s="28">
        <v>0</v>
      </c>
      <c r="D14" s="29">
        <v>0</v>
      </c>
      <c r="E14" s="29">
        <v>223.95</v>
      </c>
      <c r="F14" s="62" t="s">
        <v>540</v>
      </c>
      <c r="G14" s="60" t="s">
        <v>540</v>
      </c>
    </row>
    <row r="15" spans="1:7" s="22" customFormat="1" ht="65.25" customHeight="1" x14ac:dyDescent="0.2">
      <c r="A15" s="31" t="s">
        <v>468</v>
      </c>
      <c r="B15" s="30" t="s">
        <v>469</v>
      </c>
      <c r="C15" s="28">
        <v>0</v>
      </c>
      <c r="D15" s="29">
        <v>25408000</v>
      </c>
      <c r="E15" s="29">
        <v>25751957.32</v>
      </c>
      <c r="F15" s="20">
        <f t="shared" si="0"/>
        <v>1.0135373630352644</v>
      </c>
      <c r="G15" s="60" t="s">
        <v>540</v>
      </c>
    </row>
    <row r="16" spans="1:7" s="22" customFormat="1" ht="66" customHeight="1" x14ac:dyDescent="0.2">
      <c r="A16" s="31" t="s">
        <v>470</v>
      </c>
      <c r="B16" s="30" t="s">
        <v>471</v>
      </c>
      <c r="C16" s="28">
        <v>0</v>
      </c>
      <c r="D16" s="29">
        <v>18720000</v>
      </c>
      <c r="E16" s="29">
        <v>18692191.5</v>
      </c>
      <c r="F16" s="20">
        <f t="shared" si="0"/>
        <v>0.99851450320512825</v>
      </c>
      <c r="G16" s="60" t="s">
        <v>540</v>
      </c>
    </row>
    <row r="17" spans="1:7" s="22" customFormat="1" ht="27" x14ac:dyDescent="0.25">
      <c r="A17" s="23" t="s">
        <v>16</v>
      </c>
      <c r="B17" s="24" t="s">
        <v>15</v>
      </c>
      <c r="C17" s="25">
        <f>C18</f>
        <v>17572152.119999997</v>
      </c>
      <c r="D17" s="32">
        <f>D18</f>
        <v>35411000</v>
      </c>
      <c r="E17" s="32">
        <f>E18</f>
        <v>18392405.059999999</v>
      </c>
      <c r="F17" s="20">
        <f t="shared" si="0"/>
        <v>0.51939807009121453</v>
      </c>
      <c r="G17" s="21">
        <f t="shared" si="2"/>
        <v>1.0466791394929036</v>
      </c>
    </row>
    <row r="18" spans="1:7" s="22" customFormat="1" x14ac:dyDescent="0.2">
      <c r="A18" s="26" t="s">
        <v>18</v>
      </c>
      <c r="B18" s="27" t="s">
        <v>17</v>
      </c>
      <c r="C18" s="28">
        <f>C19+C21+C23+C25</f>
        <v>17572152.119999997</v>
      </c>
      <c r="D18" s="29">
        <f>D19+D21+D23+D25</f>
        <v>35411000</v>
      </c>
      <c r="E18" s="29">
        <f>E19+E21+E23+E25</f>
        <v>18392405.059999999</v>
      </c>
      <c r="F18" s="20">
        <f t="shared" si="0"/>
        <v>0.51939807009121453</v>
      </c>
      <c r="G18" s="21">
        <f t="shared" si="2"/>
        <v>1.0466791394929036</v>
      </c>
    </row>
    <row r="19" spans="1:7" s="22" customFormat="1" ht="38.25" x14ac:dyDescent="0.2">
      <c r="A19" s="26" t="s">
        <v>20</v>
      </c>
      <c r="B19" s="27" t="s">
        <v>19</v>
      </c>
      <c r="C19" s="28">
        <v>8649393.6699999999</v>
      </c>
      <c r="D19" s="29">
        <v>17646000</v>
      </c>
      <c r="E19" s="29">
        <v>9481377.3399999999</v>
      </c>
      <c r="F19" s="20">
        <f t="shared" si="0"/>
        <v>0.53731028788393964</v>
      </c>
      <c r="G19" s="21">
        <f t="shared" si="2"/>
        <v>1.0961898257545721</v>
      </c>
    </row>
    <row r="20" spans="1:7" s="22" customFormat="1" ht="51" x14ac:dyDescent="0.2">
      <c r="A20" s="26" t="s">
        <v>22</v>
      </c>
      <c r="B20" s="27" t="s">
        <v>21</v>
      </c>
      <c r="C20" s="28">
        <v>8649393.6699999999</v>
      </c>
      <c r="D20" s="29">
        <v>17646000</v>
      </c>
      <c r="E20" s="29">
        <v>9481377.3399999999</v>
      </c>
      <c r="F20" s="20">
        <f t="shared" si="0"/>
        <v>0.53731028788393964</v>
      </c>
      <c r="G20" s="21">
        <f t="shared" si="2"/>
        <v>1.0961898257545721</v>
      </c>
    </row>
    <row r="21" spans="1:7" s="22" customFormat="1" ht="38.25" x14ac:dyDescent="0.2">
      <c r="A21" s="33" t="s">
        <v>24</v>
      </c>
      <c r="B21" s="34" t="s">
        <v>23</v>
      </c>
      <c r="C21" s="28">
        <v>50918.28</v>
      </c>
      <c r="D21" s="29">
        <v>111000</v>
      </c>
      <c r="E21" s="29">
        <v>49283.58</v>
      </c>
      <c r="F21" s="20">
        <f t="shared" si="0"/>
        <v>0.44399621621621621</v>
      </c>
      <c r="G21" s="21">
        <f t="shared" si="2"/>
        <v>0.96789561626983478</v>
      </c>
    </row>
    <row r="22" spans="1:7" s="22" customFormat="1" ht="63.75" x14ac:dyDescent="0.2">
      <c r="A22" s="33" t="s">
        <v>26</v>
      </c>
      <c r="B22" s="34" t="s">
        <v>25</v>
      </c>
      <c r="C22" s="28">
        <v>50918.28</v>
      </c>
      <c r="D22" s="29">
        <v>111000</v>
      </c>
      <c r="E22" s="29">
        <v>49283.58</v>
      </c>
      <c r="F22" s="20">
        <f t="shared" si="0"/>
        <v>0.44399621621621621</v>
      </c>
      <c r="G22" s="21">
        <f t="shared" si="2"/>
        <v>0.96789561626983478</v>
      </c>
    </row>
    <row r="23" spans="1:7" s="22" customFormat="1" ht="38.25" x14ac:dyDescent="0.2">
      <c r="A23" s="26" t="s">
        <v>28</v>
      </c>
      <c r="B23" s="27" t="s">
        <v>27</v>
      </c>
      <c r="C23" s="28">
        <v>9963535.6699999999</v>
      </c>
      <c r="D23" s="29">
        <v>19762000</v>
      </c>
      <c r="E23" s="29">
        <v>10044737.550000001</v>
      </c>
      <c r="F23" s="20">
        <f t="shared" si="0"/>
        <v>0.50828547464831497</v>
      </c>
      <c r="G23" s="21">
        <f t="shared" si="2"/>
        <v>1.0081499060865009</v>
      </c>
    </row>
    <row r="24" spans="1:7" s="22" customFormat="1" ht="51" x14ac:dyDescent="0.2">
      <c r="A24" s="26" t="s">
        <v>30</v>
      </c>
      <c r="B24" s="27" t="s">
        <v>29</v>
      </c>
      <c r="C24" s="28">
        <v>9963535.6699999999</v>
      </c>
      <c r="D24" s="29">
        <v>19762000</v>
      </c>
      <c r="E24" s="29">
        <v>10044737.550000001</v>
      </c>
      <c r="F24" s="20">
        <f t="shared" si="0"/>
        <v>0.50828547464831497</v>
      </c>
      <c r="G24" s="21">
        <f t="shared" si="2"/>
        <v>1.0081499060865009</v>
      </c>
    </row>
    <row r="25" spans="1:7" s="22" customFormat="1" ht="38.25" x14ac:dyDescent="0.2">
      <c r="A25" s="26" t="s">
        <v>32</v>
      </c>
      <c r="B25" s="27" t="s">
        <v>31</v>
      </c>
      <c r="C25" s="28">
        <v>-1091695.5</v>
      </c>
      <c r="D25" s="29">
        <v>-2108000</v>
      </c>
      <c r="E25" s="29">
        <v>-1182993.4099999999</v>
      </c>
      <c r="F25" s="20">
        <f t="shared" si="0"/>
        <v>0.56119231973434536</v>
      </c>
      <c r="G25" s="21">
        <f t="shared" si="2"/>
        <v>1.0836294644431528</v>
      </c>
    </row>
    <row r="26" spans="1:7" s="22" customFormat="1" ht="51" x14ac:dyDescent="0.2">
      <c r="A26" s="26" t="s">
        <v>34</v>
      </c>
      <c r="B26" s="27" t="s">
        <v>33</v>
      </c>
      <c r="C26" s="28">
        <v>-1091695.5</v>
      </c>
      <c r="D26" s="29">
        <v>-2108000</v>
      </c>
      <c r="E26" s="29">
        <v>-1182993.4099999999</v>
      </c>
      <c r="F26" s="20">
        <f t="shared" si="0"/>
        <v>0.56119231973434536</v>
      </c>
      <c r="G26" s="21">
        <f t="shared" si="2"/>
        <v>1.0836294644431528</v>
      </c>
    </row>
    <row r="27" spans="1:7" s="22" customFormat="1" ht="13.5" x14ac:dyDescent="0.25">
      <c r="A27" s="23" t="s">
        <v>36</v>
      </c>
      <c r="B27" s="24" t="s">
        <v>35</v>
      </c>
      <c r="C27" s="25">
        <f>C28+C31+C33</f>
        <v>78513537.540000007</v>
      </c>
      <c r="D27" s="32">
        <f>D28+D31+D33</f>
        <v>167407000</v>
      </c>
      <c r="E27" s="32">
        <f>E28+E31+E33</f>
        <v>73863083.239999995</v>
      </c>
      <c r="F27" s="20">
        <f t="shared" si="0"/>
        <v>0.44121860639041377</v>
      </c>
      <c r="G27" s="21">
        <f t="shared" si="2"/>
        <v>0.94076875853886011</v>
      </c>
    </row>
    <row r="28" spans="1:7" s="22" customFormat="1" x14ac:dyDescent="0.2">
      <c r="A28" s="26" t="s">
        <v>38</v>
      </c>
      <c r="B28" s="27" t="s">
        <v>37</v>
      </c>
      <c r="C28" s="28">
        <f>C29+C30</f>
        <v>-1184279.96</v>
      </c>
      <c r="D28" s="29">
        <f>D29+D30</f>
        <v>-1806000</v>
      </c>
      <c r="E28" s="29">
        <f>E29+E30</f>
        <v>-2091934.27</v>
      </c>
      <c r="F28" s="20">
        <f t="shared" si="0"/>
        <v>1.1583246234772979</v>
      </c>
      <c r="G28" s="21" t="s">
        <v>547</v>
      </c>
    </row>
    <row r="29" spans="1:7" s="22" customFormat="1" x14ac:dyDescent="0.2">
      <c r="A29" s="26" t="s">
        <v>39</v>
      </c>
      <c r="B29" s="27" t="s">
        <v>37</v>
      </c>
      <c r="C29" s="28">
        <v>-1174382.25</v>
      </c>
      <c r="D29" s="29">
        <v>-1806000</v>
      </c>
      <c r="E29" s="29">
        <v>-2091784.74</v>
      </c>
      <c r="F29" s="20">
        <f t="shared" si="0"/>
        <v>1.158241827242525</v>
      </c>
      <c r="G29" s="21" t="s">
        <v>547</v>
      </c>
    </row>
    <row r="30" spans="1:7" s="22" customFormat="1" ht="25.5" x14ac:dyDescent="0.2">
      <c r="A30" s="26" t="s">
        <v>41</v>
      </c>
      <c r="B30" s="27" t="s">
        <v>40</v>
      </c>
      <c r="C30" s="28">
        <v>-9897.7099999999991</v>
      </c>
      <c r="D30" s="29">
        <v>0</v>
      </c>
      <c r="E30" s="29">
        <v>-149.53</v>
      </c>
      <c r="F30" s="62" t="s">
        <v>540</v>
      </c>
      <c r="G30" s="21">
        <f t="shared" si="2"/>
        <v>1.5107534975261955E-2</v>
      </c>
    </row>
    <row r="31" spans="1:7" s="22" customFormat="1" x14ac:dyDescent="0.2">
      <c r="A31" s="26" t="s">
        <v>43</v>
      </c>
      <c r="B31" s="27" t="s">
        <v>42</v>
      </c>
      <c r="C31" s="28">
        <v>117366.3</v>
      </c>
      <c r="D31" s="29">
        <v>83000</v>
      </c>
      <c r="E31" s="29">
        <v>255512.49</v>
      </c>
      <c r="F31" s="20">
        <f t="shared" si="0"/>
        <v>3.078463734939759</v>
      </c>
      <c r="G31" s="60" t="s">
        <v>540</v>
      </c>
    </row>
    <row r="32" spans="1:7" s="22" customFormat="1" x14ac:dyDescent="0.2">
      <c r="A32" s="26" t="s">
        <v>44</v>
      </c>
      <c r="B32" s="27" t="s">
        <v>42</v>
      </c>
      <c r="C32" s="28">
        <v>117366.3</v>
      </c>
      <c r="D32" s="29">
        <v>83000</v>
      </c>
      <c r="E32" s="29">
        <v>255512.49</v>
      </c>
      <c r="F32" s="20">
        <f t="shared" si="0"/>
        <v>3.078463734939759</v>
      </c>
      <c r="G32" s="21" t="s">
        <v>527</v>
      </c>
    </row>
    <row r="33" spans="1:7" s="22" customFormat="1" x14ac:dyDescent="0.2">
      <c r="A33" s="26" t="s">
        <v>46</v>
      </c>
      <c r="B33" s="27" t="s">
        <v>45</v>
      </c>
      <c r="C33" s="28">
        <v>79580451.200000003</v>
      </c>
      <c r="D33" s="29">
        <v>169130000</v>
      </c>
      <c r="E33" s="29">
        <v>75699505.019999996</v>
      </c>
      <c r="F33" s="20">
        <f t="shared" si="0"/>
        <v>0.44758177153668771</v>
      </c>
      <c r="G33" s="21">
        <f t="shared" si="2"/>
        <v>0.95123241799362901</v>
      </c>
    </row>
    <row r="34" spans="1:7" s="22" customFormat="1" ht="25.5" x14ac:dyDescent="0.2">
      <c r="A34" s="26" t="s">
        <v>48</v>
      </c>
      <c r="B34" s="27" t="s">
        <v>47</v>
      </c>
      <c r="C34" s="28">
        <v>79580451.200000003</v>
      </c>
      <c r="D34" s="29">
        <v>169130000</v>
      </c>
      <c r="E34" s="29">
        <v>75699505.019999996</v>
      </c>
      <c r="F34" s="20">
        <f t="shared" si="0"/>
        <v>0.44758177153668771</v>
      </c>
      <c r="G34" s="21">
        <f t="shared" si="2"/>
        <v>0.95123241799362901</v>
      </c>
    </row>
    <row r="35" spans="1:7" s="22" customFormat="1" ht="13.5" x14ac:dyDescent="0.25">
      <c r="A35" s="23" t="s">
        <v>50</v>
      </c>
      <c r="B35" s="24" t="s">
        <v>49</v>
      </c>
      <c r="C35" s="25">
        <f>C36+C38</f>
        <v>160833272.83000001</v>
      </c>
      <c r="D35" s="25">
        <f t="shared" ref="D35:E35" si="3">D36+D38</f>
        <v>821738000</v>
      </c>
      <c r="E35" s="25">
        <f t="shared" si="3"/>
        <v>141279081.48000002</v>
      </c>
      <c r="F35" s="20">
        <f t="shared" si="0"/>
        <v>0.17192716106593589</v>
      </c>
      <c r="G35" s="21">
        <f t="shared" si="2"/>
        <v>0.87841948991071839</v>
      </c>
    </row>
    <row r="36" spans="1:7" s="22" customFormat="1" x14ac:dyDescent="0.2">
      <c r="A36" s="26" t="s">
        <v>52</v>
      </c>
      <c r="B36" s="27" t="s">
        <v>51</v>
      </c>
      <c r="C36" s="28">
        <f>C37</f>
        <v>16485780.529999999</v>
      </c>
      <c r="D36" s="29">
        <f t="shared" ref="D36:E36" si="4">D37</f>
        <v>442997000</v>
      </c>
      <c r="E36" s="29">
        <f t="shared" si="4"/>
        <v>-4485977.88</v>
      </c>
      <c r="F36" s="62" t="s">
        <v>540</v>
      </c>
      <c r="G36" s="60" t="s">
        <v>540</v>
      </c>
    </row>
    <row r="37" spans="1:7" s="22" customFormat="1" ht="25.5" x14ac:dyDescent="0.2">
      <c r="A37" s="26" t="s">
        <v>54</v>
      </c>
      <c r="B37" s="27" t="s">
        <v>53</v>
      </c>
      <c r="C37" s="28">
        <v>16485780.529999999</v>
      </c>
      <c r="D37" s="29">
        <v>442997000</v>
      </c>
      <c r="E37" s="29">
        <v>-4485977.88</v>
      </c>
      <c r="F37" s="62" t="s">
        <v>540</v>
      </c>
      <c r="G37" s="60" t="s">
        <v>540</v>
      </c>
    </row>
    <row r="38" spans="1:7" s="22" customFormat="1" x14ac:dyDescent="0.2">
      <c r="A38" s="35" t="s">
        <v>56</v>
      </c>
      <c r="B38" s="36" t="s">
        <v>55</v>
      </c>
      <c r="C38" s="37">
        <f>C39+C41</f>
        <v>144347492.30000001</v>
      </c>
      <c r="D38" s="38">
        <f t="shared" ref="D38:E38" si="5">D39+D41</f>
        <v>378741000</v>
      </c>
      <c r="E38" s="38">
        <f t="shared" si="5"/>
        <v>145765059.36000001</v>
      </c>
      <c r="F38" s="20">
        <f t="shared" si="0"/>
        <v>0.38486738789832631</v>
      </c>
      <c r="G38" s="21">
        <f t="shared" si="2"/>
        <v>1.0098205174015344</v>
      </c>
    </row>
    <row r="39" spans="1:7" s="22" customFormat="1" x14ac:dyDescent="0.2">
      <c r="A39" s="35" t="s">
        <v>58</v>
      </c>
      <c r="B39" s="36" t="s">
        <v>57</v>
      </c>
      <c r="C39" s="37">
        <f>C40</f>
        <v>136774381.81</v>
      </c>
      <c r="D39" s="38">
        <f t="shared" ref="D39:E39" si="6">D40</f>
        <v>294671000</v>
      </c>
      <c r="E39" s="38">
        <f t="shared" si="6"/>
        <v>145006848.09</v>
      </c>
      <c r="F39" s="20">
        <f t="shared" si="0"/>
        <v>0.49209745136100941</v>
      </c>
      <c r="G39" s="21">
        <f t="shared" si="2"/>
        <v>1.0601901187273222</v>
      </c>
    </row>
    <row r="40" spans="1:7" s="22" customFormat="1" ht="25.5" x14ac:dyDescent="0.2">
      <c r="A40" s="35" t="s">
        <v>60</v>
      </c>
      <c r="B40" s="36" t="s">
        <v>59</v>
      </c>
      <c r="C40" s="37">
        <v>136774381.81</v>
      </c>
      <c r="D40" s="38">
        <v>294671000</v>
      </c>
      <c r="E40" s="38">
        <v>145006848.09</v>
      </c>
      <c r="F40" s="20">
        <f t="shared" si="0"/>
        <v>0.49209745136100941</v>
      </c>
      <c r="G40" s="21">
        <f t="shared" si="2"/>
        <v>1.0601901187273222</v>
      </c>
    </row>
    <row r="41" spans="1:7" s="22" customFormat="1" x14ac:dyDescent="0.2">
      <c r="A41" s="35" t="s">
        <v>62</v>
      </c>
      <c r="B41" s="36" t="s">
        <v>61</v>
      </c>
      <c r="C41" s="37">
        <f>C42</f>
        <v>7573110.4900000002</v>
      </c>
      <c r="D41" s="38">
        <f t="shared" ref="D41:E41" si="7">D42</f>
        <v>84070000</v>
      </c>
      <c r="E41" s="38">
        <f t="shared" si="7"/>
        <v>758211.27</v>
      </c>
      <c r="F41" s="20">
        <f t="shared" si="0"/>
        <v>9.0188089687165459E-3</v>
      </c>
      <c r="G41" s="21">
        <f t="shared" si="2"/>
        <v>0.1001188707072462</v>
      </c>
    </row>
    <row r="42" spans="1:7" s="22" customFormat="1" ht="25.5" x14ac:dyDescent="0.2">
      <c r="A42" s="35" t="s">
        <v>64</v>
      </c>
      <c r="B42" s="36" t="s">
        <v>63</v>
      </c>
      <c r="C42" s="37">
        <v>7573110.4900000002</v>
      </c>
      <c r="D42" s="38">
        <v>84070000</v>
      </c>
      <c r="E42" s="38">
        <v>758211.27</v>
      </c>
      <c r="F42" s="20">
        <f t="shared" si="0"/>
        <v>9.0188089687165459E-3</v>
      </c>
      <c r="G42" s="21">
        <f t="shared" si="2"/>
        <v>0.1001188707072462</v>
      </c>
    </row>
    <row r="43" spans="1:7" s="22" customFormat="1" ht="13.5" x14ac:dyDescent="0.25">
      <c r="A43" s="23" t="s">
        <v>66</v>
      </c>
      <c r="B43" s="24" t="s">
        <v>65</v>
      </c>
      <c r="C43" s="25">
        <f>C44+C46</f>
        <v>32883902.149999999</v>
      </c>
      <c r="D43" s="25">
        <f t="shared" ref="D43:E43" si="8">D44+D46</f>
        <v>74664000</v>
      </c>
      <c r="E43" s="25">
        <f t="shared" si="8"/>
        <v>32094388.890000001</v>
      </c>
      <c r="F43" s="20">
        <f t="shared" si="0"/>
        <v>0.42985091730954678</v>
      </c>
      <c r="G43" s="21">
        <f t="shared" si="2"/>
        <v>0.97599088890367602</v>
      </c>
    </row>
    <row r="44" spans="1:7" s="22" customFormat="1" x14ac:dyDescent="0.2">
      <c r="A44" s="26" t="s">
        <v>68</v>
      </c>
      <c r="B44" s="27" t="s">
        <v>67</v>
      </c>
      <c r="C44" s="28">
        <f>C45</f>
        <v>32631302.149999999</v>
      </c>
      <c r="D44" s="29">
        <v>74302000</v>
      </c>
      <c r="E44" s="29">
        <v>31876988.890000001</v>
      </c>
      <c r="F44" s="20">
        <f t="shared" si="0"/>
        <v>0.42901925775887595</v>
      </c>
      <c r="G44" s="21">
        <f t="shared" si="2"/>
        <v>0.97688375240030079</v>
      </c>
    </row>
    <row r="45" spans="1:7" s="22" customFormat="1" ht="25.5" x14ac:dyDescent="0.2">
      <c r="A45" s="26" t="s">
        <v>70</v>
      </c>
      <c r="B45" s="27" t="s">
        <v>69</v>
      </c>
      <c r="C45" s="28">
        <v>32631302.149999999</v>
      </c>
      <c r="D45" s="29">
        <v>74302000</v>
      </c>
      <c r="E45" s="29">
        <v>31876988.890000001</v>
      </c>
      <c r="F45" s="20">
        <f t="shared" si="0"/>
        <v>0.42901925775887595</v>
      </c>
      <c r="G45" s="21">
        <f t="shared" si="2"/>
        <v>0.97688375240030079</v>
      </c>
    </row>
    <row r="46" spans="1:7" s="22" customFormat="1" ht="25.5" x14ac:dyDescent="0.2">
      <c r="A46" s="26" t="s">
        <v>72</v>
      </c>
      <c r="B46" s="27" t="s">
        <v>71</v>
      </c>
      <c r="C46" s="28">
        <f>SUM(C47:C48)</f>
        <v>252600</v>
      </c>
      <c r="D46" s="29">
        <f>D49+D47</f>
        <v>362000</v>
      </c>
      <c r="E46" s="29">
        <f>E49+E47</f>
        <v>217400</v>
      </c>
      <c r="F46" s="20">
        <f t="shared" si="0"/>
        <v>0.60055248618784529</v>
      </c>
      <c r="G46" s="21">
        <f t="shared" si="2"/>
        <v>0.86064924782264451</v>
      </c>
    </row>
    <row r="47" spans="1:7" s="22" customFormat="1" x14ac:dyDescent="0.2">
      <c r="A47" s="26" t="s">
        <v>74</v>
      </c>
      <c r="B47" s="27" t="s">
        <v>73</v>
      </c>
      <c r="C47" s="28">
        <v>195000</v>
      </c>
      <c r="D47" s="29">
        <v>250000</v>
      </c>
      <c r="E47" s="29">
        <v>155000</v>
      </c>
      <c r="F47" s="20">
        <f t="shared" si="0"/>
        <v>0.62</v>
      </c>
      <c r="G47" s="21">
        <f t="shared" si="2"/>
        <v>0.79487179487179482</v>
      </c>
    </row>
    <row r="48" spans="1:7" s="22" customFormat="1" ht="38.25" x14ac:dyDescent="0.2">
      <c r="A48" s="26" t="s">
        <v>76</v>
      </c>
      <c r="B48" s="27" t="s">
        <v>75</v>
      </c>
      <c r="C48" s="28">
        <v>57600</v>
      </c>
      <c r="D48" s="29">
        <v>112000</v>
      </c>
      <c r="E48" s="29">
        <v>62400</v>
      </c>
      <c r="F48" s="20">
        <f t="shared" si="0"/>
        <v>0.55714285714285716</v>
      </c>
      <c r="G48" s="21">
        <f t="shared" si="2"/>
        <v>1.0833333333333333</v>
      </c>
    </row>
    <row r="49" spans="1:7" s="22" customFormat="1" ht="38.25" x14ac:dyDescent="0.2">
      <c r="A49" s="26" t="s">
        <v>78</v>
      </c>
      <c r="B49" s="27" t="s">
        <v>77</v>
      </c>
      <c r="C49" s="28">
        <v>57600</v>
      </c>
      <c r="D49" s="29">
        <v>112000</v>
      </c>
      <c r="E49" s="29">
        <v>62400</v>
      </c>
      <c r="F49" s="20">
        <f t="shared" si="0"/>
        <v>0.55714285714285716</v>
      </c>
      <c r="G49" s="21">
        <f t="shared" si="2"/>
        <v>1.0833333333333333</v>
      </c>
    </row>
    <row r="50" spans="1:7" s="22" customFormat="1" ht="27" x14ac:dyDescent="0.25">
      <c r="A50" s="23" t="s">
        <v>80</v>
      </c>
      <c r="B50" s="24" t="s">
        <v>79</v>
      </c>
      <c r="C50" s="25">
        <f>C51+C54+C56</f>
        <v>-305.16000000000003</v>
      </c>
      <c r="D50" s="25">
        <f>D51+D54+D56</f>
        <v>0</v>
      </c>
      <c r="E50" s="25">
        <f>E51+E54+E56</f>
        <v>631.82999999999993</v>
      </c>
      <c r="F50" s="62" t="s">
        <v>540</v>
      </c>
      <c r="G50" s="60" t="s">
        <v>540</v>
      </c>
    </row>
    <row r="51" spans="1:7" s="22" customFormat="1" x14ac:dyDescent="0.2">
      <c r="A51" s="26" t="s">
        <v>82</v>
      </c>
      <c r="B51" s="27" t="s">
        <v>81</v>
      </c>
      <c r="C51" s="28">
        <f>C52</f>
        <v>-305.16000000000003</v>
      </c>
      <c r="D51" s="29">
        <f>D52</f>
        <v>0</v>
      </c>
      <c r="E51" s="29">
        <f>E52</f>
        <v>362.58</v>
      </c>
      <c r="F51" s="62" t="s">
        <v>540</v>
      </c>
      <c r="G51" s="60" t="s">
        <v>540</v>
      </c>
    </row>
    <row r="52" spans="1:7" s="22" customFormat="1" x14ac:dyDescent="0.2">
      <c r="A52" s="26" t="s">
        <v>84</v>
      </c>
      <c r="B52" s="27" t="s">
        <v>83</v>
      </c>
      <c r="C52" s="28">
        <v>-305.16000000000003</v>
      </c>
      <c r="D52" s="29">
        <v>0</v>
      </c>
      <c r="E52" s="29">
        <f>E53</f>
        <v>362.58</v>
      </c>
      <c r="F52" s="62" t="s">
        <v>540</v>
      </c>
      <c r="G52" s="60" t="s">
        <v>540</v>
      </c>
    </row>
    <row r="53" spans="1:7" s="22" customFormat="1" ht="25.5" x14ac:dyDescent="0.2">
      <c r="A53" s="26" t="s">
        <v>86</v>
      </c>
      <c r="B53" s="27" t="s">
        <v>85</v>
      </c>
      <c r="C53" s="28">
        <v>-305.16000000000003</v>
      </c>
      <c r="D53" s="29">
        <v>0</v>
      </c>
      <c r="E53" s="29">
        <v>362.58</v>
      </c>
      <c r="F53" s="62" t="s">
        <v>540</v>
      </c>
      <c r="G53" s="60" t="s">
        <v>540</v>
      </c>
    </row>
    <row r="54" spans="1:7" s="22" customFormat="1" x14ac:dyDescent="0.2">
      <c r="A54" s="26" t="s">
        <v>88</v>
      </c>
      <c r="B54" s="27" t="s">
        <v>87</v>
      </c>
      <c r="C54" s="28">
        <v>0</v>
      </c>
      <c r="D54" s="29">
        <v>0</v>
      </c>
      <c r="E54" s="29">
        <f>E55</f>
        <v>0.05</v>
      </c>
      <c r="F54" s="62" t="s">
        <v>540</v>
      </c>
      <c r="G54" s="60" t="s">
        <v>540</v>
      </c>
    </row>
    <row r="55" spans="1:7" s="22" customFormat="1" x14ac:dyDescent="0.2">
      <c r="A55" s="26" t="s">
        <v>90</v>
      </c>
      <c r="B55" s="27" t="s">
        <v>89</v>
      </c>
      <c r="C55" s="28">
        <v>0</v>
      </c>
      <c r="D55" s="29">
        <v>0</v>
      </c>
      <c r="E55" s="29">
        <v>0.05</v>
      </c>
      <c r="F55" s="62" t="s">
        <v>540</v>
      </c>
      <c r="G55" s="60" t="s">
        <v>540</v>
      </c>
    </row>
    <row r="56" spans="1:7" s="22" customFormat="1" x14ac:dyDescent="0.2">
      <c r="A56" s="26" t="s">
        <v>92</v>
      </c>
      <c r="B56" s="27" t="s">
        <v>91</v>
      </c>
      <c r="C56" s="28">
        <v>0</v>
      </c>
      <c r="D56" s="29">
        <v>0</v>
      </c>
      <c r="E56" s="29">
        <f>E57+E59+E61</f>
        <v>269.2</v>
      </c>
      <c r="F56" s="62" t="s">
        <v>540</v>
      </c>
      <c r="G56" s="60" t="s">
        <v>540</v>
      </c>
    </row>
    <row r="57" spans="1:7" s="22" customFormat="1" x14ac:dyDescent="0.2">
      <c r="A57" s="39" t="s">
        <v>356</v>
      </c>
      <c r="B57" s="27" t="s">
        <v>472</v>
      </c>
      <c r="C57" s="28">
        <v>0</v>
      </c>
      <c r="D57" s="29">
        <v>0</v>
      </c>
      <c r="E57" s="29">
        <f>E58</f>
        <v>1077.74</v>
      </c>
      <c r="F57" s="62" t="s">
        <v>540</v>
      </c>
      <c r="G57" s="60" t="s">
        <v>540</v>
      </c>
    </row>
    <row r="58" spans="1:7" s="22" customFormat="1" x14ac:dyDescent="0.2">
      <c r="A58" s="39" t="s">
        <v>357</v>
      </c>
      <c r="B58" s="27" t="s">
        <v>473</v>
      </c>
      <c r="C58" s="28">
        <v>0</v>
      </c>
      <c r="D58" s="29">
        <v>0</v>
      </c>
      <c r="E58" s="29">
        <v>1077.74</v>
      </c>
      <c r="F58" s="62" t="s">
        <v>540</v>
      </c>
      <c r="G58" s="60" t="s">
        <v>540</v>
      </c>
    </row>
    <row r="59" spans="1:7" s="22" customFormat="1" ht="25.5" x14ac:dyDescent="0.2">
      <c r="A59" s="26" t="s">
        <v>94</v>
      </c>
      <c r="B59" s="27" t="s">
        <v>93</v>
      </c>
      <c r="C59" s="28">
        <v>0</v>
      </c>
      <c r="D59" s="29">
        <v>0</v>
      </c>
      <c r="E59" s="29">
        <f>E60</f>
        <v>-1002.22</v>
      </c>
      <c r="F59" s="62" t="s">
        <v>540</v>
      </c>
      <c r="G59" s="60" t="s">
        <v>540</v>
      </c>
    </row>
    <row r="60" spans="1:7" s="22" customFormat="1" ht="38.25" x14ac:dyDescent="0.2">
      <c r="A60" s="26" t="s">
        <v>96</v>
      </c>
      <c r="B60" s="27" t="s">
        <v>95</v>
      </c>
      <c r="C60" s="28">
        <v>0</v>
      </c>
      <c r="D60" s="29">
        <v>0</v>
      </c>
      <c r="E60" s="29">
        <v>-1002.22</v>
      </c>
      <c r="F60" s="62" t="s">
        <v>540</v>
      </c>
      <c r="G60" s="60" t="s">
        <v>540</v>
      </c>
    </row>
    <row r="61" spans="1:7" s="22" customFormat="1" x14ac:dyDescent="0.2">
      <c r="A61" s="26" t="s">
        <v>474</v>
      </c>
      <c r="B61" s="27" t="s">
        <v>475</v>
      </c>
      <c r="C61" s="28">
        <v>0</v>
      </c>
      <c r="D61" s="29">
        <v>0</v>
      </c>
      <c r="E61" s="29">
        <f>E62</f>
        <v>193.68</v>
      </c>
      <c r="F61" s="62" t="s">
        <v>540</v>
      </c>
      <c r="G61" s="60" t="s">
        <v>540</v>
      </c>
    </row>
    <row r="62" spans="1:7" s="22" customFormat="1" x14ac:dyDescent="0.2">
      <c r="A62" s="26" t="s">
        <v>476</v>
      </c>
      <c r="B62" s="27" t="s">
        <v>477</v>
      </c>
      <c r="C62" s="28">
        <v>0</v>
      </c>
      <c r="D62" s="29">
        <v>0</v>
      </c>
      <c r="E62" s="29">
        <v>193.68</v>
      </c>
      <c r="F62" s="62" t="s">
        <v>540</v>
      </c>
      <c r="G62" s="60" t="s">
        <v>540</v>
      </c>
    </row>
    <row r="63" spans="1:7" s="22" customFormat="1" ht="39" customHeight="1" x14ac:dyDescent="0.25">
      <c r="A63" s="40" t="s">
        <v>98</v>
      </c>
      <c r="B63" s="41" t="s">
        <v>97</v>
      </c>
      <c r="C63" s="42">
        <f>C64+C66+C82+C85</f>
        <v>127756950.88000001</v>
      </c>
      <c r="D63" s="43">
        <v>265690327.09999999</v>
      </c>
      <c r="E63" s="43">
        <v>129602267.73999998</v>
      </c>
      <c r="F63" s="20">
        <f t="shared" si="0"/>
        <v>0.48779445286775736</v>
      </c>
      <c r="G63" s="21">
        <f t="shared" si="2"/>
        <v>1.0144439644754299</v>
      </c>
    </row>
    <row r="64" spans="1:7" s="22" customFormat="1" ht="38.25" x14ac:dyDescent="0.2">
      <c r="A64" s="35" t="s">
        <v>100</v>
      </c>
      <c r="B64" s="36" t="s">
        <v>99</v>
      </c>
      <c r="C64" s="37">
        <f>C65</f>
        <v>5728100</v>
      </c>
      <c r="D64" s="38">
        <f>D65</f>
        <v>5796000</v>
      </c>
      <c r="E64" s="38">
        <f t="shared" ref="E64" si="9">E65</f>
        <v>5487889.3300000001</v>
      </c>
      <c r="F64" s="20">
        <f t="shared" si="0"/>
        <v>0.94684080917874403</v>
      </c>
      <c r="G64" s="21">
        <f t="shared" si="2"/>
        <v>0.9580645117927411</v>
      </c>
    </row>
    <row r="65" spans="1:7" s="22" customFormat="1" ht="25.5" x14ac:dyDescent="0.2">
      <c r="A65" s="35" t="s">
        <v>102</v>
      </c>
      <c r="B65" s="36" t="s">
        <v>101</v>
      </c>
      <c r="C65" s="37">
        <v>5728100</v>
      </c>
      <c r="D65" s="38">
        <v>5796000</v>
      </c>
      <c r="E65" s="38">
        <v>5487889.3300000001</v>
      </c>
      <c r="F65" s="20">
        <f t="shared" si="0"/>
        <v>0.94684080917874403</v>
      </c>
      <c r="G65" s="21">
        <f t="shared" si="2"/>
        <v>0.9580645117927411</v>
      </c>
    </row>
    <row r="66" spans="1:7" s="22" customFormat="1" ht="51" x14ac:dyDescent="0.2">
      <c r="A66" s="35" t="s">
        <v>104</v>
      </c>
      <c r="B66" s="36" t="s">
        <v>103</v>
      </c>
      <c r="C66" s="37">
        <f>C67+C69+C71+C73+C75+C77</f>
        <v>97964262.609999999</v>
      </c>
      <c r="D66" s="38">
        <v>213448300</v>
      </c>
      <c r="E66" s="38">
        <v>97419745.920000002</v>
      </c>
      <c r="F66" s="20">
        <f t="shared" si="0"/>
        <v>0.4564090972849163</v>
      </c>
      <c r="G66" s="21">
        <f t="shared" si="2"/>
        <v>0.99444168030776958</v>
      </c>
    </row>
    <row r="67" spans="1:7" s="22" customFormat="1" ht="38.25" x14ac:dyDescent="0.2">
      <c r="A67" s="35" t="s">
        <v>106</v>
      </c>
      <c r="B67" s="36" t="s">
        <v>105</v>
      </c>
      <c r="C67" s="37">
        <f>C68</f>
        <v>63239586.43</v>
      </c>
      <c r="D67" s="38">
        <f t="shared" ref="D67:E67" si="10">D68</f>
        <v>142671000</v>
      </c>
      <c r="E67" s="38">
        <f t="shared" si="10"/>
        <v>59942281.799999997</v>
      </c>
      <c r="F67" s="20">
        <f t="shared" si="0"/>
        <v>0.42014341947557665</v>
      </c>
      <c r="G67" s="21">
        <f t="shared" si="2"/>
        <v>0.94786011711746732</v>
      </c>
    </row>
    <row r="68" spans="1:7" s="22" customFormat="1" ht="38.25" x14ac:dyDescent="0.2">
      <c r="A68" s="35" t="s">
        <v>108</v>
      </c>
      <c r="B68" s="36" t="s">
        <v>107</v>
      </c>
      <c r="C68" s="37">
        <v>63239586.43</v>
      </c>
      <c r="D68" s="38">
        <v>142671000</v>
      </c>
      <c r="E68" s="38">
        <v>59942281.799999997</v>
      </c>
      <c r="F68" s="20">
        <f t="shared" si="0"/>
        <v>0.42014341947557665</v>
      </c>
      <c r="G68" s="21">
        <f t="shared" si="2"/>
        <v>0.94786011711746732</v>
      </c>
    </row>
    <row r="69" spans="1:7" s="22" customFormat="1" ht="38.25" x14ac:dyDescent="0.2">
      <c r="A69" s="35" t="s">
        <v>110</v>
      </c>
      <c r="B69" s="36" t="s">
        <v>109</v>
      </c>
      <c r="C69" s="37">
        <f>C70</f>
        <v>6341409.1900000004</v>
      </c>
      <c r="D69" s="38">
        <f t="shared" ref="D69:E69" si="11">D70</f>
        <v>13337000</v>
      </c>
      <c r="E69" s="38">
        <f t="shared" si="11"/>
        <v>9704402.5999999996</v>
      </c>
      <c r="F69" s="44">
        <f t="shared" si="0"/>
        <v>0.72763009672340107</v>
      </c>
      <c r="G69" s="45" t="s">
        <v>548</v>
      </c>
    </row>
    <row r="70" spans="1:7" s="22" customFormat="1" ht="38.25" x14ac:dyDescent="0.2">
      <c r="A70" s="35" t="s">
        <v>112</v>
      </c>
      <c r="B70" s="36" t="s">
        <v>111</v>
      </c>
      <c r="C70" s="37">
        <v>6341409.1900000004</v>
      </c>
      <c r="D70" s="38">
        <v>13337000</v>
      </c>
      <c r="E70" s="38">
        <v>9704402.5999999996</v>
      </c>
      <c r="F70" s="44">
        <f t="shared" si="0"/>
        <v>0.72763009672340107</v>
      </c>
      <c r="G70" s="45" t="s">
        <v>548</v>
      </c>
    </row>
    <row r="71" spans="1:7" s="22" customFormat="1" ht="38.25" x14ac:dyDescent="0.2">
      <c r="A71" s="35" t="s">
        <v>114</v>
      </c>
      <c r="B71" s="36" t="s">
        <v>113</v>
      </c>
      <c r="C71" s="37">
        <f>C72</f>
        <v>1606423</v>
      </c>
      <c r="D71" s="38">
        <f t="shared" ref="D71:E71" si="12">D72</f>
        <v>3257500</v>
      </c>
      <c r="E71" s="38">
        <f t="shared" si="12"/>
        <v>1426564.5</v>
      </c>
      <c r="F71" s="44">
        <f t="shared" ref="F71:F135" si="13">E71/D71</f>
        <v>0.43793231005372218</v>
      </c>
      <c r="G71" s="45">
        <f t="shared" ref="G71:G134" si="14">E71/C71</f>
        <v>0.88803789537375899</v>
      </c>
    </row>
    <row r="72" spans="1:7" s="22" customFormat="1" ht="38.25" x14ac:dyDescent="0.2">
      <c r="A72" s="35" t="s">
        <v>116</v>
      </c>
      <c r="B72" s="36" t="s">
        <v>115</v>
      </c>
      <c r="C72" s="37">
        <v>1606423</v>
      </c>
      <c r="D72" s="38">
        <v>3257500</v>
      </c>
      <c r="E72" s="38">
        <v>1426564.5</v>
      </c>
      <c r="F72" s="44">
        <f t="shared" si="13"/>
        <v>0.43793231005372218</v>
      </c>
      <c r="G72" s="45">
        <f t="shared" si="14"/>
        <v>0.88803789537375899</v>
      </c>
    </row>
    <row r="73" spans="1:7" s="22" customFormat="1" ht="25.5" x14ac:dyDescent="0.2">
      <c r="A73" s="35" t="s">
        <v>118</v>
      </c>
      <c r="B73" s="36" t="s">
        <v>117</v>
      </c>
      <c r="C73" s="37">
        <f>C74</f>
        <v>26643058.879999999</v>
      </c>
      <c r="D73" s="38">
        <f t="shared" ref="D73:E73" si="15">D74</f>
        <v>53926000</v>
      </c>
      <c r="E73" s="38">
        <f t="shared" si="15"/>
        <v>26346497.02</v>
      </c>
      <c r="F73" s="20">
        <f t="shared" si="13"/>
        <v>0.48856761154174239</v>
      </c>
      <c r="G73" s="21">
        <f t="shared" si="14"/>
        <v>0.98886907613214725</v>
      </c>
    </row>
    <row r="74" spans="1:7" s="22" customFormat="1" ht="25.5" x14ac:dyDescent="0.2">
      <c r="A74" s="35" t="s">
        <v>120</v>
      </c>
      <c r="B74" s="36" t="s">
        <v>119</v>
      </c>
      <c r="C74" s="37">
        <v>26643058.879999999</v>
      </c>
      <c r="D74" s="38">
        <v>53926000</v>
      </c>
      <c r="E74" s="38">
        <v>26346497.02</v>
      </c>
      <c r="F74" s="20">
        <f t="shared" si="13"/>
        <v>0.48856761154174239</v>
      </c>
      <c r="G74" s="21">
        <f t="shared" si="14"/>
        <v>0.98886907613214725</v>
      </c>
    </row>
    <row r="75" spans="1:7" s="22" customFormat="1" ht="25.5" x14ac:dyDescent="0.2">
      <c r="A75" s="35" t="s">
        <v>478</v>
      </c>
      <c r="B75" s="36" t="s">
        <v>479</v>
      </c>
      <c r="C75" s="37">
        <f>C76</f>
        <v>0</v>
      </c>
      <c r="D75" s="38">
        <f t="shared" ref="D75:E75" si="16">D76</f>
        <v>256800</v>
      </c>
      <c r="E75" s="38">
        <f t="shared" si="16"/>
        <v>0</v>
      </c>
      <c r="F75" s="62" t="s">
        <v>540</v>
      </c>
      <c r="G75" s="60" t="s">
        <v>540</v>
      </c>
    </row>
    <row r="76" spans="1:7" s="22" customFormat="1" ht="38.25" x14ac:dyDescent="0.2">
      <c r="A76" s="35" t="s">
        <v>480</v>
      </c>
      <c r="B76" s="36" t="s">
        <v>481</v>
      </c>
      <c r="C76" s="37">
        <v>0</v>
      </c>
      <c r="D76" s="38">
        <v>256800</v>
      </c>
      <c r="E76" s="38">
        <v>0</v>
      </c>
      <c r="F76" s="62" t="s">
        <v>540</v>
      </c>
      <c r="G76" s="60" t="s">
        <v>540</v>
      </c>
    </row>
    <row r="77" spans="1:7" s="22" customFormat="1" ht="25.5" x14ac:dyDescent="0.2">
      <c r="A77" s="35" t="s">
        <v>122</v>
      </c>
      <c r="B77" s="36" t="s">
        <v>121</v>
      </c>
      <c r="C77" s="37">
        <f>C78+C80</f>
        <v>133785.10999999999</v>
      </c>
      <c r="D77" s="38">
        <f t="shared" ref="D77" si="17">D78+D80</f>
        <v>271300</v>
      </c>
      <c r="E77" s="38">
        <v>87815.62</v>
      </c>
      <c r="F77" s="20">
        <f t="shared" si="13"/>
        <v>0.32368455584224104</v>
      </c>
      <c r="G77" s="21">
        <f t="shared" si="14"/>
        <v>0.65639307692761928</v>
      </c>
    </row>
    <row r="78" spans="1:7" s="22" customFormat="1" ht="25.5" x14ac:dyDescent="0.2">
      <c r="A78" s="35" t="s">
        <v>124</v>
      </c>
      <c r="B78" s="36" t="s">
        <v>123</v>
      </c>
      <c r="C78" s="37">
        <f>C79</f>
        <v>2659.11</v>
      </c>
      <c r="D78" s="38">
        <f t="shared" ref="D78" si="18">D79</f>
        <v>9000</v>
      </c>
      <c r="E78" s="38">
        <v>5475.86</v>
      </c>
      <c r="F78" s="20">
        <f t="shared" si="13"/>
        <v>0.60842888888888891</v>
      </c>
      <c r="G78" s="21" t="s">
        <v>528</v>
      </c>
    </row>
    <row r="79" spans="1:7" s="22" customFormat="1" ht="51" x14ac:dyDescent="0.2">
      <c r="A79" s="35" t="s">
        <v>126</v>
      </c>
      <c r="B79" s="36" t="s">
        <v>125</v>
      </c>
      <c r="C79" s="37">
        <v>2659.11</v>
      </c>
      <c r="D79" s="38">
        <v>9000</v>
      </c>
      <c r="E79" s="38">
        <v>5475.86</v>
      </c>
      <c r="F79" s="20">
        <f t="shared" si="13"/>
        <v>0.60842888888888891</v>
      </c>
      <c r="G79" s="21" t="s">
        <v>528</v>
      </c>
    </row>
    <row r="80" spans="1:7" s="22" customFormat="1" ht="25.5" x14ac:dyDescent="0.2">
      <c r="A80" s="35" t="s">
        <v>128</v>
      </c>
      <c r="B80" s="36" t="s">
        <v>127</v>
      </c>
      <c r="C80" s="37">
        <f>C81</f>
        <v>131126</v>
      </c>
      <c r="D80" s="38">
        <f t="shared" ref="D80:E80" si="19">D81</f>
        <v>262300</v>
      </c>
      <c r="E80" s="38">
        <f t="shared" si="19"/>
        <v>82339.759999999995</v>
      </c>
      <c r="F80" s="20">
        <f t="shared" si="13"/>
        <v>0.31391444910407929</v>
      </c>
      <c r="G80" s="21">
        <f t="shared" si="14"/>
        <v>0.62794380977075481</v>
      </c>
    </row>
    <row r="81" spans="1:7" s="22" customFormat="1" ht="51" x14ac:dyDescent="0.2">
      <c r="A81" s="35" t="s">
        <v>130</v>
      </c>
      <c r="B81" s="36" t="s">
        <v>129</v>
      </c>
      <c r="C81" s="37">
        <v>131126</v>
      </c>
      <c r="D81" s="38">
        <v>262300</v>
      </c>
      <c r="E81" s="38">
        <v>82339.759999999995</v>
      </c>
      <c r="F81" s="20">
        <f t="shared" si="13"/>
        <v>0.31391444910407929</v>
      </c>
      <c r="G81" s="21">
        <f t="shared" si="14"/>
        <v>0.62794380977075481</v>
      </c>
    </row>
    <row r="82" spans="1:7" s="22" customFormat="1" x14ac:dyDescent="0.2">
      <c r="A82" s="35" t="s">
        <v>132</v>
      </c>
      <c r="B82" s="36" t="s">
        <v>131</v>
      </c>
      <c r="C82" s="37">
        <f>C83</f>
        <v>6215927.04</v>
      </c>
      <c r="D82" s="38">
        <f t="shared" ref="D82:E83" si="20">D83</f>
        <v>8230127.0999999996</v>
      </c>
      <c r="E82" s="38">
        <f t="shared" si="20"/>
        <v>8230127.0999999996</v>
      </c>
      <c r="F82" s="20">
        <f t="shared" si="13"/>
        <v>1</v>
      </c>
      <c r="G82" s="21" t="s">
        <v>549</v>
      </c>
    </row>
    <row r="83" spans="1:7" s="22" customFormat="1" ht="25.5" x14ac:dyDescent="0.2">
      <c r="A83" s="35" t="s">
        <v>134</v>
      </c>
      <c r="B83" s="36" t="s">
        <v>133</v>
      </c>
      <c r="C83" s="37">
        <f>C84</f>
        <v>6215927.04</v>
      </c>
      <c r="D83" s="38">
        <f t="shared" si="20"/>
        <v>8230127.0999999996</v>
      </c>
      <c r="E83" s="38">
        <f>E84</f>
        <v>8230127.0999999996</v>
      </c>
      <c r="F83" s="20">
        <f t="shared" si="13"/>
        <v>1</v>
      </c>
      <c r="G83" s="21" t="s">
        <v>549</v>
      </c>
    </row>
    <row r="84" spans="1:7" s="22" customFormat="1" ht="25.5" x14ac:dyDescent="0.2">
      <c r="A84" s="35" t="s">
        <v>136</v>
      </c>
      <c r="B84" s="36" t="s">
        <v>135</v>
      </c>
      <c r="C84" s="37">
        <v>6215927.04</v>
      </c>
      <c r="D84" s="38">
        <v>8230127.0999999996</v>
      </c>
      <c r="E84" s="38">
        <v>8230127.0999999996</v>
      </c>
      <c r="F84" s="20">
        <f t="shared" si="13"/>
        <v>1</v>
      </c>
      <c r="G84" s="21" t="s">
        <v>549</v>
      </c>
    </row>
    <row r="85" spans="1:7" s="22" customFormat="1" ht="38.25" x14ac:dyDescent="0.2">
      <c r="A85" s="35" t="s">
        <v>138</v>
      </c>
      <c r="B85" s="36" t="s">
        <v>137</v>
      </c>
      <c r="C85" s="37">
        <f>C86+C88</f>
        <v>17848661.23</v>
      </c>
      <c r="D85" s="38">
        <f t="shared" ref="D85:E85" si="21">D86+D88</f>
        <v>37944600</v>
      </c>
      <c r="E85" s="38">
        <f t="shared" si="21"/>
        <v>18376689.77</v>
      </c>
      <c r="F85" s="20">
        <f t="shared" si="13"/>
        <v>0.48430316224179459</v>
      </c>
      <c r="G85" s="21">
        <f t="shared" si="14"/>
        <v>1.0295836496191932</v>
      </c>
    </row>
    <row r="86" spans="1:7" s="22" customFormat="1" ht="48" customHeight="1" x14ac:dyDescent="0.2">
      <c r="A86" s="66" t="s">
        <v>140</v>
      </c>
      <c r="B86" s="78" t="s">
        <v>139</v>
      </c>
      <c r="C86" s="69">
        <v>11122843.15</v>
      </c>
      <c r="D86" s="65">
        <v>26844600</v>
      </c>
      <c r="E86" s="65">
        <v>12814495.189999999</v>
      </c>
      <c r="F86" s="67">
        <f t="shared" si="13"/>
        <v>0.4773583957294949</v>
      </c>
      <c r="G86" s="21">
        <f t="shared" si="14"/>
        <v>1.1520880962885824</v>
      </c>
    </row>
    <row r="87" spans="1:7" s="22" customFormat="1" ht="38.25" x14ac:dyDescent="0.2">
      <c r="A87" s="33" t="s">
        <v>541</v>
      </c>
      <c r="B87" s="34" t="s">
        <v>542</v>
      </c>
      <c r="C87" s="46">
        <v>11122843.15</v>
      </c>
      <c r="D87" s="47">
        <v>26844600</v>
      </c>
      <c r="E87" s="47">
        <v>12814495.189999999</v>
      </c>
      <c r="F87" s="67">
        <f t="shared" ref="F87" si="22">E87/D87</f>
        <v>0.4773583957294949</v>
      </c>
      <c r="G87" s="21">
        <f t="shared" si="14"/>
        <v>1.1520880962885824</v>
      </c>
    </row>
    <row r="88" spans="1:7" s="22" customFormat="1" ht="49.5" customHeight="1" x14ac:dyDescent="0.2">
      <c r="A88" s="33" t="s">
        <v>411</v>
      </c>
      <c r="B88" s="34" t="s">
        <v>482</v>
      </c>
      <c r="C88" s="46">
        <v>6725818.0800000001</v>
      </c>
      <c r="D88" s="47">
        <v>11100000</v>
      </c>
      <c r="E88" s="47">
        <v>5562194.5800000001</v>
      </c>
      <c r="F88" s="67">
        <f t="shared" si="13"/>
        <v>0.50109861081081086</v>
      </c>
      <c r="G88" s="21">
        <f t="shared" si="14"/>
        <v>0.82699152933378184</v>
      </c>
    </row>
    <row r="89" spans="1:7" s="22" customFormat="1" ht="51" x14ac:dyDescent="0.2">
      <c r="A89" s="33" t="s">
        <v>543</v>
      </c>
      <c r="B89" s="34" t="s">
        <v>544</v>
      </c>
      <c r="C89" s="46">
        <v>6725818.0800000001</v>
      </c>
      <c r="D89" s="47">
        <v>11100000</v>
      </c>
      <c r="E89" s="47">
        <v>5562194.5800000001</v>
      </c>
      <c r="F89" s="67">
        <f t="shared" ref="F89" si="23">E89/D89</f>
        <v>0.50109861081081086</v>
      </c>
      <c r="G89" s="21">
        <f t="shared" si="14"/>
        <v>0.82699152933378184</v>
      </c>
    </row>
    <row r="90" spans="1:7" s="22" customFormat="1" ht="13.5" x14ac:dyDescent="0.25">
      <c r="A90" s="23" t="s">
        <v>142</v>
      </c>
      <c r="B90" s="24" t="s">
        <v>141</v>
      </c>
      <c r="C90" s="25">
        <f>C91</f>
        <v>7301065.0299999993</v>
      </c>
      <c r="D90" s="32">
        <f t="shared" ref="D90:E90" si="24">D91</f>
        <v>11705000</v>
      </c>
      <c r="E90" s="32">
        <f t="shared" si="24"/>
        <v>8679869.7100000009</v>
      </c>
      <c r="F90" s="20">
        <f t="shared" si="13"/>
        <v>0.74155230328919275</v>
      </c>
      <c r="G90" s="21">
        <f t="shared" si="14"/>
        <v>1.1888498012734454</v>
      </c>
    </row>
    <row r="91" spans="1:7" s="22" customFormat="1" x14ac:dyDescent="0.2">
      <c r="A91" s="26" t="s">
        <v>144</v>
      </c>
      <c r="B91" s="27" t="s">
        <v>143</v>
      </c>
      <c r="C91" s="28">
        <f>C92+C93+C94+C97</f>
        <v>7301065.0299999993</v>
      </c>
      <c r="D91" s="29">
        <f t="shared" ref="D91:E91" si="25">D92+D93+D94+D97</f>
        <v>11705000</v>
      </c>
      <c r="E91" s="29">
        <f t="shared" si="25"/>
        <v>8679869.7100000009</v>
      </c>
      <c r="F91" s="20">
        <f t="shared" si="13"/>
        <v>0.74155230328919275</v>
      </c>
      <c r="G91" s="21">
        <f t="shared" si="14"/>
        <v>1.1888498012734454</v>
      </c>
    </row>
    <row r="92" spans="1:7" s="22" customFormat="1" x14ac:dyDescent="0.2">
      <c r="A92" s="26" t="s">
        <v>145</v>
      </c>
      <c r="B92" s="27" t="s">
        <v>483</v>
      </c>
      <c r="C92" s="28">
        <v>948319.11</v>
      </c>
      <c r="D92" s="29">
        <v>1328000</v>
      </c>
      <c r="E92" s="29">
        <v>1207944.19</v>
      </c>
      <c r="F92" s="20">
        <f t="shared" si="13"/>
        <v>0.90959652861445783</v>
      </c>
      <c r="G92" s="21" t="s">
        <v>549</v>
      </c>
    </row>
    <row r="93" spans="1:7" s="22" customFormat="1" x14ac:dyDescent="0.2">
      <c r="A93" s="26" t="s">
        <v>147</v>
      </c>
      <c r="B93" s="27" t="s">
        <v>146</v>
      </c>
      <c r="C93" s="28">
        <v>1549648.9</v>
      </c>
      <c r="D93" s="29">
        <v>2500000</v>
      </c>
      <c r="E93" s="29">
        <v>48796.32</v>
      </c>
      <c r="F93" s="20">
        <f t="shared" si="13"/>
        <v>1.9518528E-2</v>
      </c>
      <c r="G93" s="21">
        <f t="shared" si="14"/>
        <v>3.14886294566466E-2</v>
      </c>
    </row>
    <row r="94" spans="1:7" s="22" customFormat="1" x14ac:dyDescent="0.2">
      <c r="A94" s="26" t="s">
        <v>149</v>
      </c>
      <c r="B94" s="27" t="s">
        <v>148</v>
      </c>
      <c r="C94" s="28">
        <f>C95+C96</f>
        <v>4803097.0199999996</v>
      </c>
      <c r="D94" s="29">
        <f t="shared" ref="D94:E94" si="26">D95+D96</f>
        <v>7877000</v>
      </c>
      <c r="E94" s="29">
        <f t="shared" si="26"/>
        <v>7422454.04</v>
      </c>
      <c r="F94" s="20">
        <f t="shared" si="13"/>
        <v>0.94229453345182179</v>
      </c>
      <c r="G94" s="21" t="s">
        <v>548</v>
      </c>
    </row>
    <row r="95" spans="1:7" s="22" customFormat="1" x14ac:dyDescent="0.2">
      <c r="A95" s="26" t="s">
        <v>151</v>
      </c>
      <c r="B95" s="27" t="s">
        <v>150</v>
      </c>
      <c r="C95" s="28">
        <v>2976397.28</v>
      </c>
      <c r="D95" s="29">
        <v>4647000</v>
      </c>
      <c r="E95" s="29">
        <v>3230786.72</v>
      </c>
      <c r="F95" s="20">
        <f t="shared" si="13"/>
        <v>0.69524138584032713</v>
      </c>
      <c r="G95" s="21">
        <f t="shared" si="14"/>
        <v>1.0854689129402781</v>
      </c>
    </row>
    <row r="96" spans="1:7" s="22" customFormat="1" x14ac:dyDescent="0.2">
      <c r="A96" s="26" t="s">
        <v>153</v>
      </c>
      <c r="B96" s="27" t="s">
        <v>152</v>
      </c>
      <c r="C96" s="28">
        <v>1826699.74</v>
      </c>
      <c r="D96" s="29">
        <v>3230000</v>
      </c>
      <c r="E96" s="29">
        <v>4191667.32</v>
      </c>
      <c r="F96" s="20">
        <f t="shared" si="13"/>
        <v>1.2977298204334364</v>
      </c>
      <c r="G96" s="21" t="s">
        <v>550</v>
      </c>
    </row>
    <row r="97" spans="1:7" s="22" customFormat="1" ht="25.5" x14ac:dyDescent="0.2">
      <c r="A97" s="26" t="s">
        <v>155</v>
      </c>
      <c r="B97" s="27" t="s">
        <v>154</v>
      </c>
      <c r="C97" s="28">
        <v>0</v>
      </c>
      <c r="D97" s="29">
        <v>0</v>
      </c>
      <c r="E97" s="29">
        <v>675.16</v>
      </c>
      <c r="F97" s="20"/>
      <c r="G97" s="60" t="s">
        <v>540</v>
      </c>
    </row>
    <row r="98" spans="1:7" s="22" customFormat="1" ht="13.5" x14ac:dyDescent="0.25">
      <c r="A98" s="23" t="s">
        <v>157</v>
      </c>
      <c r="B98" s="24" t="s">
        <v>156</v>
      </c>
      <c r="C98" s="25">
        <f>C99+C102</f>
        <v>10268196.640000001</v>
      </c>
      <c r="D98" s="25">
        <f t="shared" ref="D98:E98" si="27">D99+D102</f>
        <v>159084726.38</v>
      </c>
      <c r="E98" s="25">
        <f t="shared" si="27"/>
        <v>76784112.159999996</v>
      </c>
      <c r="F98" s="20">
        <f t="shared" si="13"/>
        <v>0.48266174828492669</v>
      </c>
      <c r="G98" s="21" t="s">
        <v>551</v>
      </c>
    </row>
    <row r="99" spans="1:7" s="22" customFormat="1" x14ac:dyDescent="0.2">
      <c r="A99" s="26" t="s">
        <v>270</v>
      </c>
      <c r="B99" s="27" t="s">
        <v>271</v>
      </c>
      <c r="C99" s="28">
        <v>0</v>
      </c>
      <c r="D99" s="29">
        <f>D100</f>
        <v>462000</v>
      </c>
      <c r="E99" s="29">
        <f>E100</f>
        <v>128365.44</v>
      </c>
      <c r="F99" s="20">
        <f t="shared" si="13"/>
        <v>0.27784727272727272</v>
      </c>
      <c r="G99" s="60" t="s">
        <v>540</v>
      </c>
    </row>
    <row r="100" spans="1:7" s="22" customFormat="1" ht="25.5" x14ac:dyDescent="0.2">
      <c r="A100" s="26" t="s">
        <v>276</v>
      </c>
      <c r="B100" s="27" t="s">
        <v>277</v>
      </c>
      <c r="C100" s="28">
        <v>0</v>
      </c>
      <c r="D100" s="29">
        <f>D101</f>
        <v>462000</v>
      </c>
      <c r="E100" s="29">
        <f>E101</f>
        <v>128365.44</v>
      </c>
      <c r="F100" s="20">
        <f t="shared" si="13"/>
        <v>0.27784727272727272</v>
      </c>
      <c r="G100" s="60" t="s">
        <v>540</v>
      </c>
    </row>
    <row r="101" spans="1:7" s="22" customFormat="1" ht="25.5" x14ac:dyDescent="0.2">
      <c r="A101" s="26" t="s">
        <v>278</v>
      </c>
      <c r="B101" s="27" t="s">
        <v>279</v>
      </c>
      <c r="C101" s="28">
        <v>0</v>
      </c>
      <c r="D101" s="29">
        <v>462000</v>
      </c>
      <c r="E101" s="29">
        <v>128365.44</v>
      </c>
      <c r="F101" s="20">
        <f t="shared" si="13"/>
        <v>0.27784727272727272</v>
      </c>
      <c r="G101" s="60" t="s">
        <v>540</v>
      </c>
    </row>
    <row r="102" spans="1:7" s="22" customFormat="1" x14ac:dyDescent="0.2">
      <c r="A102" s="26" t="s">
        <v>159</v>
      </c>
      <c r="B102" s="27" t="s">
        <v>158</v>
      </c>
      <c r="C102" s="28">
        <f>C103+C105</f>
        <v>10268196.640000001</v>
      </c>
      <c r="D102" s="28">
        <f t="shared" ref="D102:E102" si="28">D103+D105</f>
        <v>158622726.38</v>
      </c>
      <c r="E102" s="28">
        <f t="shared" si="28"/>
        <v>76655746.719999999</v>
      </c>
      <c r="F102" s="20">
        <f t="shared" si="13"/>
        <v>0.48325828504776708</v>
      </c>
      <c r="G102" s="21" t="s">
        <v>551</v>
      </c>
    </row>
    <row r="103" spans="1:7" s="22" customFormat="1" x14ac:dyDescent="0.2">
      <c r="A103" s="26" t="s">
        <v>280</v>
      </c>
      <c r="B103" s="27" t="s">
        <v>281</v>
      </c>
      <c r="C103" s="28">
        <v>235558.16</v>
      </c>
      <c r="D103" s="29">
        <f>D104</f>
        <v>576000</v>
      </c>
      <c r="E103" s="29">
        <f>E104</f>
        <v>345875.36</v>
      </c>
      <c r="F103" s="20">
        <f t="shared" si="13"/>
        <v>0.60047805555555556</v>
      </c>
      <c r="G103" s="21" t="s">
        <v>552</v>
      </c>
    </row>
    <row r="104" spans="1:7" s="22" customFormat="1" ht="25.5" x14ac:dyDescent="0.2">
      <c r="A104" s="26" t="s">
        <v>282</v>
      </c>
      <c r="B104" s="27" t="s">
        <v>283</v>
      </c>
      <c r="C104" s="28">
        <v>235558.16</v>
      </c>
      <c r="D104" s="29">
        <v>576000</v>
      </c>
      <c r="E104" s="29">
        <v>345875.36</v>
      </c>
      <c r="F104" s="20">
        <f t="shared" si="13"/>
        <v>0.60047805555555556</v>
      </c>
      <c r="G104" s="21" t="s">
        <v>552</v>
      </c>
    </row>
    <row r="105" spans="1:7" s="22" customFormat="1" x14ac:dyDescent="0.2">
      <c r="A105" s="26" t="s">
        <v>161</v>
      </c>
      <c r="B105" s="27" t="s">
        <v>160</v>
      </c>
      <c r="C105" s="28">
        <v>10032638.48</v>
      </c>
      <c r="D105" s="29">
        <f>D106</f>
        <v>158046726.38</v>
      </c>
      <c r="E105" s="29">
        <f>E106</f>
        <v>76309871.359999999</v>
      </c>
      <c r="F105" s="20">
        <f t="shared" si="13"/>
        <v>0.48283107855409918</v>
      </c>
      <c r="G105" s="21" t="s">
        <v>533</v>
      </c>
    </row>
    <row r="106" spans="1:7" s="22" customFormat="1" x14ac:dyDescent="0.2">
      <c r="A106" s="26" t="s">
        <v>163</v>
      </c>
      <c r="B106" s="27" t="s">
        <v>162</v>
      </c>
      <c r="C106" s="28">
        <v>10032638.48</v>
      </c>
      <c r="D106" s="29">
        <v>158046726.38</v>
      </c>
      <c r="E106" s="29">
        <v>76309871.359999999</v>
      </c>
      <c r="F106" s="20">
        <f t="shared" si="13"/>
        <v>0.48283107855409918</v>
      </c>
      <c r="G106" s="21" t="s">
        <v>533</v>
      </c>
    </row>
    <row r="107" spans="1:7" s="22" customFormat="1" ht="13.5" x14ac:dyDescent="0.25">
      <c r="A107" s="23" t="s">
        <v>165</v>
      </c>
      <c r="B107" s="24" t="s">
        <v>164</v>
      </c>
      <c r="C107" s="25">
        <f>C108+C112+C120</f>
        <v>41767745.460000001</v>
      </c>
      <c r="D107" s="25">
        <v>73349100</v>
      </c>
      <c r="E107" s="25">
        <v>41967264.079999998</v>
      </c>
      <c r="F107" s="20">
        <f t="shared" si="13"/>
        <v>0.57215785987830792</v>
      </c>
      <c r="G107" s="21">
        <f t="shared" si="14"/>
        <v>1.0047768587411803</v>
      </c>
    </row>
    <row r="108" spans="1:7" s="22" customFormat="1" ht="38.25" x14ac:dyDescent="0.2">
      <c r="A108" s="26" t="s">
        <v>167</v>
      </c>
      <c r="B108" s="27" t="s">
        <v>166</v>
      </c>
      <c r="C108" s="28">
        <f>C109</f>
        <v>19352041.710000001</v>
      </c>
      <c r="D108" s="29">
        <f t="shared" ref="D108:E108" si="29">D109</f>
        <v>22519000</v>
      </c>
      <c r="E108" s="29">
        <f t="shared" si="29"/>
        <v>14166818.66</v>
      </c>
      <c r="F108" s="20">
        <f t="shared" si="13"/>
        <v>0.62910514054798172</v>
      </c>
      <c r="G108" s="21">
        <f t="shared" si="14"/>
        <v>0.7320580883555774</v>
      </c>
    </row>
    <row r="109" spans="1:7" s="22" customFormat="1" ht="51" x14ac:dyDescent="0.2">
      <c r="A109" s="26" t="s">
        <v>169</v>
      </c>
      <c r="B109" s="27" t="s">
        <v>168</v>
      </c>
      <c r="C109" s="28">
        <f>C110+C111</f>
        <v>19352041.710000001</v>
      </c>
      <c r="D109" s="29">
        <f t="shared" ref="D109:E109" si="30">D110+D111</f>
        <v>22519000</v>
      </c>
      <c r="E109" s="29">
        <f t="shared" si="30"/>
        <v>14166818.66</v>
      </c>
      <c r="F109" s="20">
        <f t="shared" si="13"/>
        <v>0.62910514054798172</v>
      </c>
      <c r="G109" s="21">
        <f t="shared" si="14"/>
        <v>0.7320580883555774</v>
      </c>
    </row>
    <row r="110" spans="1:7" s="22" customFormat="1" ht="38.25" x14ac:dyDescent="0.2">
      <c r="A110" s="33" t="s">
        <v>534</v>
      </c>
      <c r="B110" s="34" t="s">
        <v>535</v>
      </c>
      <c r="C110" s="46">
        <v>16758</v>
      </c>
      <c r="D110" s="47">
        <v>0</v>
      </c>
      <c r="E110" s="47">
        <v>0</v>
      </c>
      <c r="F110" s="62" t="s">
        <v>540</v>
      </c>
      <c r="G110" s="21">
        <f t="shared" si="14"/>
        <v>0</v>
      </c>
    </row>
    <row r="111" spans="1:7" s="22" customFormat="1" ht="38.25" x14ac:dyDescent="0.2">
      <c r="A111" s="68" t="s">
        <v>412</v>
      </c>
      <c r="B111" s="59" t="s">
        <v>484</v>
      </c>
      <c r="C111" s="46">
        <v>19335283.710000001</v>
      </c>
      <c r="D111" s="47">
        <v>22519000</v>
      </c>
      <c r="E111" s="47">
        <v>14166818.66</v>
      </c>
      <c r="F111" s="67">
        <f t="shared" si="13"/>
        <v>0.62910514054798172</v>
      </c>
      <c r="G111" s="21">
        <f t="shared" si="14"/>
        <v>0.73269256725067211</v>
      </c>
    </row>
    <row r="112" spans="1:7" s="57" customFormat="1" x14ac:dyDescent="0.2">
      <c r="A112" s="33" t="s">
        <v>171</v>
      </c>
      <c r="B112" s="34" t="s">
        <v>170</v>
      </c>
      <c r="C112" s="46">
        <f>C113+C115+C117</f>
        <v>17507063.75</v>
      </c>
      <c r="D112" s="46">
        <v>24975000</v>
      </c>
      <c r="E112" s="46">
        <v>7046643.2300000004</v>
      </c>
      <c r="F112" s="67">
        <f t="shared" si="13"/>
        <v>0.28214787707707711</v>
      </c>
      <c r="G112" s="21">
        <f t="shared" si="14"/>
        <v>0.40250286002414315</v>
      </c>
    </row>
    <row r="113" spans="1:7" s="22" customFormat="1" x14ac:dyDescent="0.2">
      <c r="A113" s="33" t="s">
        <v>173</v>
      </c>
      <c r="B113" s="34" t="s">
        <v>172</v>
      </c>
      <c r="C113" s="46">
        <f>C114</f>
        <v>15885658.85</v>
      </c>
      <c r="D113" s="46">
        <f t="shared" ref="D113:E113" si="31">D114</f>
        <v>23263000</v>
      </c>
      <c r="E113" s="46">
        <f t="shared" si="31"/>
        <v>5391174.6699999999</v>
      </c>
      <c r="F113" s="67">
        <f t="shared" si="13"/>
        <v>0.23174890039977647</v>
      </c>
      <c r="G113" s="21">
        <f t="shared" si="14"/>
        <v>0.33937369050324279</v>
      </c>
    </row>
    <row r="114" spans="1:7" s="22" customFormat="1" ht="25.5" x14ac:dyDescent="0.2">
      <c r="A114" s="26" t="s">
        <v>175</v>
      </c>
      <c r="B114" s="27" t="s">
        <v>174</v>
      </c>
      <c r="C114" s="28">
        <v>15885658.85</v>
      </c>
      <c r="D114" s="29">
        <v>23263000</v>
      </c>
      <c r="E114" s="29">
        <v>5391174.6699999999</v>
      </c>
      <c r="F114" s="20">
        <f t="shared" si="13"/>
        <v>0.23174890039977647</v>
      </c>
      <c r="G114" s="21">
        <f t="shared" si="14"/>
        <v>0.33937369050324279</v>
      </c>
    </row>
    <row r="115" spans="1:7" s="22" customFormat="1" ht="25.5" x14ac:dyDescent="0.2">
      <c r="A115" s="26" t="s">
        <v>177</v>
      </c>
      <c r="B115" s="27" t="s">
        <v>176</v>
      </c>
      <c r="C115" s="28">
        <f>C116</f>
        <v>932821.42</v>
      </c>
      <c r="D115" s="28">
        <f t="shared" ref="D115:E115" si="32">D116</f>
        <v>1712000</v>
      </c>
      <c r="E115" s="28">
        <f t="shared" si="32"/>
        <v>1655468.56</v>
      </c>
      <c r="F115" s="20">
        <f t="shared" si="13"/>
        <v>0.96697929906542057</v>
      </c>
      <c r="G115" s="21" t="s">
        <v>547</v>
      </c>
    </row>
    <row r="116" spans="1:7" s="22" customFormat="1" ht="25.5" x14ac:dyDescent="0.2">
      <c r="A116" s="26" t="s">
        <v>179</v>
      </c>
      <c r="B116" s="27" t="s">
        <v>178</v>
      </c>
      <c r="C116" s="28">
        <v>932821.42</v>
      </c>
      <c r="D116" s="29">
        <v>1712000</v>
      </c>
      <c r="E116" s="29">
        <v>1655468.56</v>
      </c>
      <c r="F116" s="20">
        <f t="shared" si="13"/>
        <v>0.96697929906542057</v>
      </c>
      <c r="G116" s="21" t="s">
        <v>547</v>
      </c>
    </row>
    <row r="117" spans="1:7" s="22" customFormat="1" ht="38.25" x14ac:dyDescent="0.2">
      <c r="A117" s="26" t="s">
        <v>181</v>
      </c>
      <c r="B117" s="27" t="s">
        <v>180</v>
      </c>
      <c r="C117" s="28">
        <f>C118</f>
        <v>688583.48</v>
      </c>
      <c r="D117" s="28">
        <f t="shared" ref="D117:E118" si="33">D118</f>
        <v>1530000</v>
      </c>
      <c r="E117" s="28">
        <f t="shared" si="33"/>
        <v>845789.25</v>
      </c>
      <c r="F117" s="20">
        <f t="shared" si="13"/>
        <v>0.55280343137254906</v>
      </c>
      <c r="G117" s="21" t="s">
        <v>545</v>
      </c>
    </row>
    <row r="118" spans="1:7" s="22" customFormat="1" ht="38.25" x14ac:dyDescent="0.2">
      <c r="A118" s="26" t="s">
        <v>183</v>
      </c>
      <c r="B118" s="27" t="s">
        <v>182</v>
      </c>
      <c r="C118" s="28">
        <f>C119</f>
        <v>688583.48</v>
      </c>
      <c r="D118" s="28">
        <f t="shared" si="33"/>
        <v>1530000</v>
      </c>
      <c r="E118" s="28">
        <f t="shared" si="33"/>
        <v>845789.25</v>
      </c>
      <c r="F118" s="20">
        <f t="shared" si="13"/>
        <v>0.55280343137254906</v>
      </c>
      <c r="G118" s="21" t="s">
        <v>545</v>
      </c>
    </row>
    <row r="119" spans="1:7" s="22" customFormat="1" ht="85.5" customHeight="1" x14ac:dyDescent="0.2">
      <c r="A119" s="26" t="s">
        <v>185</v>
      </c>
      <c r="B119" s="27" t="s">
        <v>184</v>
      </c>
      <c r="C119" s="28">
        <v>688583.48</v>
      </c>
      <c r="D119" s="29">
        <v>1530000</v>
      </c>
      <c r="E119" s="29">
        <v>845789.25</v>
      </c>
      <c r="F119" s="20">
        <f t="shared" si="13"/>
        <v>0.55280343137254906</v>
      </c>
      <c r="G119" s="21" t="s">
        <v>545</v>
      </c>
    </row>
    <row r="120" spans="1:7" s="22" customFormat="1" ht="81.75" customHeight="1" x14ac:dyDescent="0.2">
      <c r="A120" s="31" t="s">
        <v>485</v>
      </c>
      <c r="B120" s="48" t="s">
        <v>486</v>
      </c>
      <c r="C120" s="28">
        <f>C121</f>
        <v>4908640</v>
      </c>
      <c r="D120" s="28">
        <f t="shared" ref="D120:E120" si="34">D121</f>
        <v>24325100</v>
      </c>
      <c r="E120" s="28">
        <f t="shared" si="34"/>
        <v>19908012.940000001</v>
      </c>
      <c r="F120" s="20">
        <f t="shared" si="13"/>
        <v>0.8184144336508381</v>
      </c>
      <c r="G120" s="21" t="s">
        <v>553</v>
      </c>
    </row>
    <row r="121" spans="1:7" s="22" customFormat="1" ht="38.25" x14ac:dyDescent="0.2">
      <c r="A121" s="31" t="s">
        <v>487</v>
      </c>
      <c r="B121" s="48" t="s">
        <v>488</v>
      </c>
      <c r="C121" s="28">
        <v>4908640</v>
      </c>
      <c r="D121" s="29">
        <v>24325100</v>
      </c>
      <c r="E121" s="29">
        <v>19908012.940000001</v>
      </c>
      <c r="F121" s="20">
        <f t="shared" si="13"/>
        <v>0.8184144336508381</v>
      </c>
      <c r="G121" s="21" t="s">
        <v>553</v>
      </c>
    </row>
    <row r="122" spans="1:7" s="22" customFormat="1" ht="13.5" x14ac:dyDescent="0.25">
      <c r="A122" s="23" t="s">
        <v>187</v>
      </c>
      <c r="B122" s="24" t="s">
        <v>186</v>
      </c>
      <c r="C122" s="25">
        <f>C123</f>
        <v>9929679.4100000001</v>
      </c>
      <c r="D122" s="25">
        <f t="shared" ref="D122:E122" si="35">D123</f>
        <v>17123000</v>
      </c>
      <c r="E122" s="25">
        <f t="shared" si="35"/>
        <v>10020402.609999999</v>
      </c>
      <c r="F122" s="20">
        <f t="shared" si="13"/>
        <v>0.58520134380657596</v>
      </c>
      <c r="G122" s="21">
        <f t="shared" si="14"/>
        <v>1.0091365688915026</v>
      </c>
    </row>
    <row r="123" spans="1:7" s="22" customFormat="1" ht="25.5" x14ac:dyDescent="0.2">
      <c r="A123" s="26" t="s">
        <v>189</v>
      </c>
      <c r="B123" s="27" t="s">
        <v>188</v>
      </c>
      <c r="C123" s="28">
        <f>C124</f>
        <v>9929679.4100000001</v>
      </c>
      <c r="D123" s="29">
        <f>D124</f>
        <v>17123000</v>
      </c>
      <c r="E123" s="29">
        <f>E124</f>
        <v>10020402.609999999</v>
      </c>
      <c r="F123" s="20">
        <f t="shared" si="13"/>
        <v>0.58520134380657596</v>
      </c>
      <c r="G123" s="21">
        <f t="shared" si="14"/>
        <v>1.0091365688915026</v>
      </c>
    </row>
    <row r="124" spans="1:7" s="22" customFormat="1" ht="25.5" x14ac:dyDescent="0.2">
      <c r="A124" s="26" t="s">
        <v>191</v>
      </c>
      <c r="B124" s="27" t="s">
        <v>190</v>
      </c>
      <c r="C124" s="28">
        <v>9929679.4100000001</v>
      </c>
      <c r="D124" s="29">
        <v>17123000</v>
      </c>
      <c r="E124" s="29">
        <v>10020402.609999999</v>
      </c>
      <c r="F124" s="20">
        <f t="shared" si="13"/>
        <v>0.58520134380657596</v>
      </c>
      <c r="G124" s="21">
        <f t="shared" si="14"/>
        <v>1.0091365688915026</v>
      </c>
    </row>
    <row r="125" spans="1:7" s="22" customFormat="1" ht="13.5" x14ac:dyDescent="0.25">
      <c r="A125" s="23" t="s">
        <v>193</v>
      </c>
      <c r="B125" s="24" t="s">
        <v>192</v>
      </c>
      <c r="C125" s="25">
        <f>C126+C161+C163+C166+C171+C182</f>
        <v>16527475.240000002</v>
      </c>
      <c r="D125" s="25">
        <f>D126+D163+D166+D171+D182+D161</f>
        <v>32123000</v>
      </c>
      <c r="E125" s="25">
        <f>E126+E163+E166+E171+E182+E161</f>
        <v>28558419.080000002</v>
      </c>
      <c r="F125" s="20">
        <f t="shared" si="13"/>
        <v>0.88903337421785023</v>
      </c>
      <c r="G125" s="21" t="s">
        <v>546</v>
      </c>
    </row>
    <row r="126" spans="1:7" s="22" customFormat="1" ht="25.5" x14ac:dyDescent="0.2">
      <c r="A126" s="26" t="s">
        <v>284</v>
      </c>
      <c r="B126" s="27" t="s">
        <v>285</v>
      </c>
      <c r="C126" s="28">
        <f>C127+C129+C131+C134+C137+C139+C141+C143+C145+C147+C150+C152+C154+C156+C159</f>
        <v>10787185.109999999</v>
      </c>
      <c r="D126" s="28">
        <f>D127+D129+D131+D134+D137+D139+D141+D143+D145+D147+D150+D152+D154+D156+D159</f>
        <v>21075200</v>
      </c>
      <c r="E126" s="28">
        <f t="shared" ref="E126" si="36">E127+E129+E131+E134+E137+E139+E141+E143+E145+E147+E150+E152+E154+E156+E159</f>
        <v>7771031.6799999997</v>
      </c>
      <c r="F126" s="20">
        <f t="shared" si="13"/>
        <v>0.36872872760400849</v>
      </c>
      <c r="G126" s="21">
        <f t="shared" si="14"/>
        <v>0.72039476478400766</v>
      </c>
    </row>
    <row r="127" spans="1:7" s="22" customFormat="1" ht="38.25" x14ac:dyDescent="0.2">
      <c r="A127" s="26" t="s">
        <v>286</v>
      </c>
      <c r="B127" s="27" t="s">
        <v>489</v>
      </c>
      <c r="C127" s="28">
        <f>C128</f>
        <v>132996.70000000001</v>
      </c>
      <c r="D127" s="29">
        <f>D128</f>
        <v>212000</v>
      </c>
      <c r="E127" s="29">
        <f>E128</f>
        <v>110470.29</v>
      </c>
      <c r="F127" s="20">
        <f t="shared" si="13"/>
        <v>0.52108627358490567</v>
      </c>
      <c r="G127" s="21">
        <f t="shared" si="14"/>
        <v>0.8306242936854823</v>
      </c>
    </row>
    <row r="128" spans="1:7" s="22" customFormat="1" ht="38.25" x14ac:dyDescent="0.2">
      <c r="A128" s="26" t="s">
        <v>287</v>
      </c>
      <c r="B128" s="27" t="s">
        <v>490</v>
      </c>
      <c r="C128" s="28">
        <v>132996.70000000001</v>
      </c>
      <c r="D128" s="29">
        <v>212000</v>
      </c>
      <c r="E128" s="29">
        <v>110470.29</v>
      </c>
      <c r="F128" s="20">
        <f t="shared" si="13"/>
        <v>0.52108627358490567</v>
      </c>
      <c r="G128" s="21">
        <f t="shared" si="14"/>
        <v>0.8306242936854823</v>
      </c>
    </row>
    <row r="129" spans="1:7" s="22" customFormat="1" ht="38.25" x14ac:dyDescent="0.2">
      <c r="A129" s="26" t="s">
        <v>288</v>
      </c>
      <c r="B129" s="27" t="s">
        <v>491</v>
      </c>
      <c r="C129" s="28">
        <f>C130</f>
        <v>760708.16</v>
      </c>
      <c r="D129" s="29">
        <f>D130</f>
        <v>1846000</v>
      </c>
      <c r="E129" s="29">
        <f>E130</f>
        <v>863134.19</v>
      </c>
      <c r="F129" s="20">
        <f t="shared" si="13"/>
        <v>0.46756998374864567</v>
      </c>
      <c r="G129" s="21">
        <f t="shared" si="14"/>
        <v>1.134645630723877</v>
      </c>
    </row>
    <row r="130" spans="1:7" s="22" customFormat="1" ht="51" x14ac:dyDescent="0.2">
      <c r="A130" s="26" t="s">
        <v>289</v>
      </c>
      <c r="B130" s="27" t="s">
        <v>492</v>
      </c>
      <c r="C130" s="28">
        <v>760708.16</v>
      </c>
      <c r="D130" s="29">
        <v>1846000</v>
      </c>
      <c r="E130" s="29">
        <v>863134.19</v>
      </c>
      <c r="F130" s="20">
        <f t="shared" si="13"/>
        <v>0.46756998374864567</v>
      </c>
      <c r="G130" s="21">
        <f t="shared" si="14"/>
        <v>1.134645630723877</v>
      </c>
    </row>
    <row r="131" spans="1:7" s="22" customFormat="1" ht="38.25" x14ac:dyDescent="0.2">
      <c r="A131" s="26" t="s">
        <v>290</v>
      </c>
      <c r="B131" s="27" t="s">
        <v>493</v>
      </c>
      <c r="C131" s="29">
        <f>C132+C133</f>
        <v>579783.43999999994</v>
      </c>
      <c r="D131" s="29">
        <f>D132+D133</f>
        <v>1175000</v>
      </c>
      <c r="E131" s="29">
        <f>E132+E133</f>
        <v>904964.05</v>
      </c>
      <c r="F131" s="20">
        <f t="shared" si="13"/>
        <v>0.77018217021276603</v>
      </c>
      <c r="G131" s="21" t="s">
        <v>554</v>
      </c>
    </row>
    <row r="132" spans="1:7" s="22" customFormat="1" ht="51" x14ac:dyDescent="0.2">
      <c r="A132" s="26" t="s">
        <v>291</v>
      </c>
      <c r="B132" s="27" t="s">
        <v>494</v>
      </c>
      <c r="C132" s="29">
        <v>540283.43999999994</v>
      </c>
      <c r="D132" s="29">
        <v>1122000</v>
      </c>
      <c r="E132" s="29">
        <v>904964.05</v>
      </c>
      <c r="F132" s="20">
        <f t="shared" si="13"/>
        <v>0.80656332442067735</v>
      </c>
      <c r="G132" s="21">
        <f t="shared" si="14"/>
        <v>1.6749801733697411</v>
      </c>
    </row>
    <row r="133" spans="1:7" s="22" customFormat="1" ht="38.25" x14ac:dyDescent="0.2">
      <c r="A133" s="26" t="s">
        <v>292</v>
      </c>
      <c r="B133" s="27" t="s">
        <v>495</v>
      </c>
      <c r="C133" s="29">
        <v>39500</v>
      </c>
      <c r="D133" s="29">
        <v>53000</v>
      </c>
      <c r="E133" s="29">
        <v>0</v>
      </c>
      <c r="F133" s="62" t="s">
        <v>540</v>
      </c>
      <c r="G133" s="60" t="s">
        <v>540</v>
      </c>
    </row>
    <row r="134" spans="1:7" s="22" customFormat="1" ht="38.25" x14ac:dyDescent="0.2">
      <c r="A134" s="26" t="s">
        <v>293</v>
      </c>
      <c r="B134" s="27" t="s">
        <v>496</v>
      </c>
      <c r="C134" s="29">
        <f>C135+C136</f>
        <v>435000</v>
      </c>
      <c r="D134" s="29">
        <f>D135+D136</f>
        <v>1056000</v>
      </c>
      <c r="E134" s="29">
        <f>E135+E136</f>
        <v>360674.8</v>
      </c>
      <c r="F134" s="20">
        <f t="shared" si="13"/>
        <v>0.34154810606060604</v>
      </c>
      <c r="G134" s="21">
        <f t="shared" si="14"/>
        <v>0.82913747126436776</v>
      </c>
    </row>
    <row r="135" spans="1:7" s="22" customFormat="1" ht="51" x14ac:dyDescent="0.2">
      <c r="A135" s="26" t="s">
        <v>358</v>
      </c>
      <c r="B135" s="27" t="s">
        <v>497</v>
      </c>
      <c r="C135" s="29">
        <v>435000</v>
      </c>
      <c r="D135" s="29">
        <v>1011000</v>
      </c>
      <c r="E135" s="29">
        <v>360674.8</v>
      </c>
      <c r="F135" s="20">
        <f t="shared" si="13"/>
        <v>0.3567505440158259</v>
      </c>
      <c r="G135" s="21">
        <f t="shared" ref="G135:G185" si="37">E135/C135</f>
        <v>0.82913747126436776</v>
      </c>
    </row>
    <row r="136" spans="1:7" s="22" customFormat="1" ht="51" x14ac:dyDescent="0.2">
      <c r="A136" s="26" t="s">
        <v>294</v>
      </c>
      <c r="B136" s="27" t="s">
        <v>498</v>
      </c>
      <c r="C136" s="29">
        <v>0</v>
      </c>
      <c r="D136" s="29">
        <v>45000</v>
      </c>
      <c r="E136" s="29">
        <v>0</v>
      </c>
      <c r="F136" s="62" t="s">
        <v>540</v>
      </c>
      <c r="G136" s="60" t="s">
        <v>540</v>
      </c>
    </row>
    <row r="137" spans="1:7" s="22" customFormat="1" ht="38.25" x14ac:dyDescent="0.2">
      <c r="A137" s="26" t="s">
        <v>359</v>
      </c>
      <c r="B137" s="27" t="s">
        <v>499</v>
      </c>
      <c r="C137" s="28">
        <f>C138</f>
        <v>3000</v>
      </c>
      <c r="D137" s="29">
        <f>D138</f>
        <v>5000</v>
      </c>
      <c r="E137" s="29">
        <f>E138</f>
        <v>5000</v>
      </c>
      <c r="F137" s="20">
        <f t="shared" ref="F137:F190" si="38">E137/D137</f>
        <v>1</v>
      </c>
      <c r="G137" s="21" t="s">
        <v>546</v>
      </c>
    </row>
    <row r="138" spans="1:7" s="22" customFormat="1" ht="51" x14ac:dyDescent="0.2">
      <c r="A138" s="26" t="s">
        <v>500</v>
      </c>
      <c r="B138" s="27" t="s">
        <v>501</v>
      </c>
      <c r="C138" s="28">
        <v>3000</v>
      </c>
      <c r="D138" s="29">
        <v>5000</v>
      </c>
      <c r="E138" s="29">
        <v>5000</v>
      </c>
      <c r="F138" s="20">
        <f t="shared" si="38"/>
        <v>1</v>
      </c>
      <c r="G138" s="21" t="s">
        <v>546</v>
      </c>
    </row>
    <row r="139" spans="1:7" s="22" customFormat="1" ht="38.25" x14ac:dyDescent="0.2">
      <c r="A139" s="26" t="s">
        <v>413</v>
      </c>
      <c r="B139" s="27" t="s">
        <v>415</v>
      </c>
      <c r="C139" s="28">
        <f>C140</f>
        <v>3000</v>
      </c>
      <c r="D139" s="29">
        <f>D140</f>
        <v>3000</v>
      </c>
      <c r="E139" s="29">
        <f>E140</f>
        <v>3000</v>
      </c>
      <c r="F139" s="20">
        <f t="shared" si="38"/>
        <v>1</v>
      </c>
      <c r="G139" s="21">
        <f t="shared" si="37"/>
        <v>1</v>
      </c>
    </row>
    <row r="140" spans="1:7" s="22" customFormat="1" ht="51" x14ac:dyDescent="0.2">
      <c r="A140" s="26" t="s">
        <v>414</v>
      </c>
      <c r="B140" s="27" t="s">
        <v>416</v>
      </c>
      <c r="C140" s="28">
        <v>3000</v>
      </c>
      <c r="D140" s="29">
        <v>3000</v>
      </c>
      <c r="E140" s="29">
        <v>3000</v>
      </c>
      <c r="F140" s="20">
        <f t="shared" si="38"/>
        <v>1</v>
      </c>
      <c r="G140" s="21">
        <f t="shared" si="37"/>
        <v>1</v>
      </c>
    </row>
    <row r="141" spans="1:7" s="22" customFormat="1" ht="25.5" x14ac:dyDescent="0.2">
      <c r="A141" s="26" t="s">
        <v>502</v>
      </c>
      <c r="B141" s="27" t="s">
        <v>503</v>
      </c>
      <c r="C141" s="28">
        <f>C142</f>
        <v>0</v>
      </c>
      <c r="D141" s="29">
        <f>D142</f>
        <v>0</v>
      </c>
      <c r="E141" s="29">
        <f>E142</f>
        <v>20000</v>
      </c>
      <c r="F141" s="62" t="s">
        <v>540</v>
      </c>
      <c r="G141" s="60" t="s">
        <v>540</v>
      </c>
    </row>
    <row r="142" spans="1:7" s="22" customFormat="1" ht="38.25" x14ac:dyDescent="0.2">
      <c r="A142" s="26" t="s">
        <v>360</v>
      </c>
      <c r="B142" s="27" t="s">
        <v>504</v>
      </c>
      <c r="C142" s="28">
        <v>0</v>
      </c>
      <c r="D142" s="29">
        <v>0</v>
      </c>
      <c r="E142" s="29">
        <v>20000</v>
      </c>
      <c r="F142" s="62" t="s">
        <v>540</v>
      </c>
      <c r="G142" s="60" t="s">
        <v>540</v>
      </c>
    </row>
    <row r="143" spans="1:7" s="22" customFormat="1" ht="38.25" x14ac:dyDescent="0.2">
      <c r="A143" s="26" t="s">
        <v>295</v>
      </c>
      <c r="B143" s="27" t="s">
        <v>505</v>
      </c>
      <c r="C143" s="28">
        <f>C144</f>
        <v>117800</v>
      </c>
      <c r="D143" s="29">
        <f>D144</f>
        <v>176000</v>
      </c>
      <c r="E143" s="29">
        <f>E144</f>
        <v>42300</v>
      </c>
      <c r="F143" s="20">
        <f t="shared" si="38"/>
        <v>0.24034090909090908</v>
      </c>
      <c r="G143" s="21">
        <f t="shared" si="37"/>
        <v>0.35908319185059423</v>
      </c>
    </row>
    <row r="144" spans="1:7" s="22" customFormat="1" ht="51" x14ac:dyDescent="0.2">
      <c r="A144" s="26" t="s">
        <v>296</v>
      </c>
      <c r="B144" s="27" t="s">
        <v>506</v>
      </c>
      <c r="C144" s="28">
        <v>117800</v>
      </c>
      <c r="D144" s="29">
        <v>176000</v>
      </c>
      <c r="E144" s="29">
        <v>42300</v>
      </c>
      <c r="F144" s="20">
        <f t="shared" si="38"/>
        <v>0.24034090909090908</v>
      </c>
      <c r="G144" s="21">
        <f t="shared" si="37"/>
        <v>0.35908319185059423</v>
      </c>
    </row>
    <row r="145" spans="1:7" s="22" customFormat="1" ht="38.25" x14ac:dyDescent="0.2">
      <c r="A145" s="26" t="s">
        <v>297</v>
      </c>
      <c r="B145" s="27" t="s">
        <v>507</v>
      </c>
      <c r="C145" s="28">
        <f>C146</f>
        <v>236991.02</v>
      </c>
      <c r="D145" s="29">
        <f>D146</f>
        <v>514000</v>
      </c>
      <c r="E145" s="29">
        <f>E146</f>
        <v>287045.53999999998</v>
      </c>
      <c r="F145" s="20">
        <f t="shared" si="38"/>
        <v>0.55845435797665366</v>
      </c>
      <c r="G145" s="21" t="s">
        <v>545</v>
      </c>
    </row>
    <row r="146" spans="1:7" s="22" customFormat="1" ht="51" x14ac:dyDescent="0.2">
      <c r="A146" s="26" t="s">
        <v>298</v>
      </c>
      <c r="B146" s="27" t="s">
        <v>508</v>
      </c>
      <c r="C146" s="28">
        <v>236991.02</v>
      </c>
      <c r="D146" s="29">
        <v>514000</v>
      </c>
      <c r="E146" s="29">
        <v>287045.53999999998</v>
      </c>
      <c r="F146" s="20">
        <f t="shared" si="38"/>
        <v>0.55845435797665366</v>
      </c>
      <c r="G146" s="21" t="s">
        <v>545</v>
      </c>
    </row>
    <row r="147" spans="1:7" s="22" customFormat="1" ht="38.25" x14ac:dyDescent="0.2">
      <c r="A147" s="26" t="s">
        <v>299</v>
      </c>
      <c r="B147" s="27" t="s">
        <v>509</v>
      </c>
      <c r="C147" s="28">
        <f>C148+C149</f>
        <v>210922.16</v>
      </c>
      <c r="D147" s="28">
        <f t="shared" ref="D147:E147" si="39">D148+D149</f>
        <v>468000</v>
      </c>
      <c r="E147" s="28">
        <f t="shared" si="39"/>
        <v>220818.32</v>
      </c>
      <c r="F147" s="20">
        <f t="shared" si="38"/>
        <v>0.47183401709401712</v>
      </c>
      <c r="G147" s="21">
        <f t="shared" si="37"/>
        <v>1.0469185409442043</v>
      </c>
    </row>
    <row r="148" spans="1:7" s="22" customFormat="1" ht="63.75" x14ac:dyDescent="0.2">
      <c r="A148" s="26" t="s">
        <v>300</v>
      </c>
      <c r="B148" s="27" t="s">
        <v>510</v>
      </c>
      <c r="C148" s="28">
        <v>164922.16</v>
      </c>
      <c r="D148" s="29">
        <v>273000</v>
      </c>
      <c r="E148" s="29">
        <v>149586.17000000001</v>
      </c>
      <c r="F148" s="20">
        <f t="shared" si="38"/>
        <v>0.54793468864468864</v>
      </c>
      <c r="G148" s="21">
        <f t="shared" si="37"/>
        <v>0.90701073767163864</v>
      </c>
    </row>
    <row r="149" spans="1:7" s="22" customFormat="1" ht="63.75" x14ac:dyDescent="0.2">
      <c r="A149" s="26" t="s">
        <v>301</v>
      </c>
      <c r="B149" s="27" t="s">
        <v>511</v>
      </c>
      <c r="C149" s="28">
        <v>46000</v>
      </c>
      <c r="D149" s="29">
        <v>195000</v>
      </c>
      <c r="E149" s="29">
        <v>71232.149999999994</v>
      </c>
      <c r="F149" s="20">
        <f t="shared" si="38"/>
        <v>0.36529307692307689</v>
      </c>
      <c r="G149" s="21" t="s">
        <v>548</v>
      </c>
    </row>
    <row r="150" spans="1:7" s="22" customFormat="1" ht="38.25" x14ac:dyDescent="0.2">
      <c r="A150" s="33" t="s">
        <v>536</v>
      </c>
      <c r="B150" s="34" t="s">
        <v>537</v>
      </c>
      <c r="C150" s="46">
        <f>C151</f>
        <v>0</v>
      </c>
      <c r="D150" s="47">
        <v>0</v>
      </c>
      <c r="E150" s="47">
        <v>0</v>
      </c>
      <c r="F150" s="20">
        <v>0</v>
      </c>
      <c r="G150" s="21">
        <v>0</v>
      </c>
    </row>
    <row r="151" spans="1:7" s="22" customFormat="1" ht="51" x14ac:dyDescent="0.2">
      <c r="A151" s="33" t="s">
        <v>538</v>
      </c>
      <c r="B151" s="34" t="s">
        <v>539</v>
      </c>
      <c r="C151" s="46">
        <v>0</v>
      </c>
      <c r="D151" s="47">
        <v>0</v>
      </c>
      <c r="E151" s="47">
        <v>0</v>
      </c>
      <c r="F151" s="20">
        <v>0</v>
      </c>
      <c r="G151" s="21">
        <v>0</v>
      </c>
    </row>
    <row r="152" spans="1:7" s="22" customFormat="1" ht="38.25" x14ac:dyDescent="0.2">
      <c r="A152" s="26" t="s">
        <v>302</v>
      </c>
      <c r="B152" s="27" t="s">
        <v>512</v>
      </c>
      <c r="C152" s="28">
        <f>C153</f>
        <v>30107.54</v>
      </c>
      <c r="D152" s="29">
        <v>63000</v>
      </c>
      <c r="E152" s="29">
        <f>E153</f>
        <v>31614.68</v>
      </c>
      <c r="F152" s="20">
        <f t="shared" si="38"/>
        <v>0.50182031746031741</v>
      </c>
      <c r="G152" s="21">
        <f t="shared" si="37"/>
        <v>1.0500585567602003</v>
      </c>
    </row>
    <row r="153" spans="1:7" s="22" customFormat="1" ht="51" x14ac:dyDescent="0.2">
      <c r="A153" s="26" t="s">
        <v>303</v>
      </c>
      <c r="B153" s="27" t="s">
        <v>513</v>
      </c>
      <c r="C153" s="28">
        <v>30107.54</v>
      </c>
      <c r="D153" s="29">
        <v>63000</v>
      </c>
      <c r="E153" s="29">
        <v>31614.68</v>
      </c>
      <c r="F153" s="20">
        <f t="shared" si="38"/>
        <v>0.50182031746031741</v>
      </c>
      <c r="G153" s="21">
        <f t="shared" si="37"/>
        <v>1.0500585567602003</v>
      </c>
    </row>
    <row r="154" spans="1:7" s="22" customFormat="1" ht="51" x14ac:dyDescent="0.2">
      <c r="A154" s="26" t="s">
        <v>361</v>
      </c>
      <c r="B154" s="27" t="s">
        <v>514</v>
      </c>
      <c r="C154" s="28">
        <f>C155</f>
        <v>89630.01</v>
      </c>
      <c r="D154" s="29">
        <f>D155</f>
        <v>177000</v>
      </c>
      <c r="E154" s="29">
        <f>E155</f>
        <v>0</v>
      </c>
      <c r="F154" s="62" t="s">
        <v>540</v>
      </c>
      <c r="G154" s="21">
        <f t="shared" si="37"/>
        <v>0</v>
      </c>
    </row>
    <row r="155" spans="1:7" s="22" customFormat="1" ht="63.75" x14ac:dyDescent="0.2">
      <c r="A155" s="26" t="s">
        <v>362</v>
      </c>
      <c r="B155" s="27" t="s">
        <v>515</v>
      </c>
      <c r="C155" s="28">
        <v>89630.01</v>
      </c>
      <c r="D155" s="29">
        <v>177000</v>
      </c>
      <c r="E155" s="29">
        <v>0</v>
      </c>
      <c r="F155" s="62" t="s">
        <v>540</v>
      </c>
      <c r="G155" s="21">
        <f t="shared" si="37"/>
        <v>0</v>
      </c>
    </row>
    <row r="156" spans="1:7" s="22" customFormat="1" ht="25.5" x14ac:dyDescent="0.2">
      <c r="A156" s="26" t="s">
        <v>304</v>
      </c>
      <c r="B156" s="27" t="s">
        <v>516</v>
      </c>
      <c r="C156" s="28">
        <f>C157+C158</f>
        <v>3699995.46</v>
      </c>
      <c r="D156" s="28">
        <f t="shared" ref="D156:E156" si="40">D157+D158</f>
        <v>6518200</v>
      </c>
      <c r="E156" s="28">
        <f t="shared" si="40"/>
        <v>1461745.06</v>
      </c>
      <c r="F156" s="20">
        <f t="shared" si="38"/>
        <v>0.22425593875609831</v>
      </c>
      <c r="G156" s="21">
        <f t="shared" si="37"/>
        <v>0.39506671718997194</v>
      </c>
    </row>
    <row r="157" spans="1:7" s="22" customFormat="1" ht="38.25" x14ac:dyDescent="0.2">
      <c r="A157" s="26" t="s">
        <v>305</v>
      </c>
      <c r="B157" s="27" t="s">
        <v>517</v>
      </c>
      <c r="C157" s="28">
        <v>3592159.94</v>
      </c>
      <c r="D157" s="29">
        <v>6431200</v>
      </c>
      <c r="E157" s="29">
        <v>1456445.06</v>
      </c>
      <c r="F157" s="20">
        <f t="shared" si="38"/>
        <v>0.22646552120910562</v>
      </c>
      <c r="G157" s="21">
        <f t="shared" si="37"/>
        <v>0.4054510612909959</v>
      </c>
    </row>
    <row r="158" spans="1:7" s="22" customFormat="1" ht="38.25" x14ac:dyDescent="0.2">
      <c r="A158" s="26" t="s">
        <v>306</v>
      </c>
      <c r="B158" s="27" t="s">
        <v>518</v>
      </c>
      <c r="C158" s="28">
        <v>107835.52</v>
      </c>
      <c r="D158" s="29">
        <v>87000</v>
      </c>
      <c r="E158" s="29">
        <v>5300</v>
      </c>
      <c r="F158" s="20">
        <f t="shared" si="38"/>
        <v>6.0919540229885057E-2</v>
      </c>
      <c r="G158" s="21">
        <f t="shared" si="37"/>
        <v>4.9148926068145263E-2</v>
      </c>
    </row>
    <row r="159" spans="1:7" s="22" customFormat="1" ht="38.25" x14ac:dyDescent="0.2">
      <c r="A159" s="26" t="s">
        <v>307</v>
      </c>
      <c r="B159" s="27" t="s">
        <v>519</v>
      </c>
      <c r="C159" s="28">
        <f>C160</f>
        <v>4487250.62</v>
      </c>
      <c r="D159" s="29">
        <f>D160</f>
        <v>8862000</v>
      </c>
      <c r="E159" s="29">
        <f>E160</f>
        <v>3460264.75</v>
      </c>
      <c r="F159" s="20">
        <f t="shared" si="38"/>
        <v>0.3904609286842699</v>
      </c>
      <c r="G159" s="21">
        <f t="shared" si="37"/>
        <v>0.77113249136951478</v>
      </c>
    </row>
    <row r="160" spans="1:7" s="22" customFormat="1" ht="51" x14ac:dyDescent="0.2">
      <c r="A160" s="26" t="s">
        <v>308</v>
      </c>
      <c r="B160" s="27" t="s">
        <v>520</v>
      </c>
      <c r="C160" s="28">
        <v>4487250.62</v>
      </c>
      <c r="D160" s="29">
        <v>8862000</v>
      </c>
      <c r="E160" s="29">
        <v>3460264.75</v>
      </c>
      <c r="F160" s="20">
        <f t="shared" si="38"/>
        <v>0.3904609286842699</v>
      </c>
      <c r="G160" s="21">
        <f t="shared" si="37"/>
        <v>0.77113249136951478</v>
      </c>
    </row>
    <row r="161" spans="1:7" s="22" customFormat="1" ht="63.75" x14ac:dyDescent="0.2">
      <c r="A161" s="26" t="s">
        <v>363</v>
      </c>
      <c r="B161" s="27" t="s">
        <v>521</v>
      </c>
      <c r="C161" s="28">
        <f>C162</f>
        <v>1971874.47</v>
      </c>
      <c r="D161" s="28">
        <f t="shared" ref="D161:E161" si="41">D162</f>
        <v>4277000</v>
      </c>
      <c r="E161" s="28">
        <f t="shared" si="41"/>
        <v>1918817.44</v>
      </c>
      <c r="F161" s="20">
        <f t="shared" si="38"/>
        <v>0.44863629646948794</v>
      </c>
      <c r="G161" s="21">
        <f t="shared" si="37"/>
        <v>0.97309309958255097</v>
      </c>
    </row>
    <row r="162" spans="1:7" s="22" customFormat="1" ht="84" customHeight="1" x14ac:dyDescent="0.2">
      <c r="A162" s="26" t="s">
        <v>364</v>
      </c>
      <c r="B162" s="27" t="s">
        <v>522</v>
      </c>
      <c r="C162" s="28">
        <v>1971874.47</v>
      </c>
      <c r="D162" s="29">
        <v>4277000</v>
      </c>
      <c r="E162" s="29">
        <v>1918817.44</v>
      </c>
      <c r="F162" s="20">
        <f t="shared" si="38"/>
        <v>0.44863629646948794</v>
      </c>
      <c r="G162" s="21">
        <f t="shared" si="37"/>
        <v>0.97309309958255097</v>
      </c>
    </row>
    <row r="163" spans="1:7" s="22" customFormat="1" ht="25.5" x14ac:dyDescent="0.2">
      <c r="A163" s="26" t="s">
        <v>309</v>
      </c>
      <c r="B163" s="27" t="s">
        <v>310</v>
      </c>
      <c r="C163" s="28">
        <f>C164+C165</f>
        <v>1000489.31</v>
      </c>
      <c r="D163" s="28">
        <f t="shared" ref="D163:E163" si="42">D164+D165</f>
        <v>1646000</v>
      </c>
      <c r="E163" s="28">
        <f t="shared" si="42"/>
        <v>680002.46</v>
      </c>
      <c r="F163" s="20">
        <f t="shared" si="38"/>
        <v>0.4131242162818955</v>
      </c>
      <c r="G163" s="21">
        <f t="shared" si="37"/>
        <v>0.67966989072576889</v>
      </c>
    </row>
    <row r="164" spans="1:7" s="22" customFormat="1" ht="38.25" x14ac:dyDescent="0.2">
      <c r="A164" s="26" t="s">
        <v>311</v>
      </c>
      <c r="B164" s="27" t="s">
        <v>312</v>
      </c>
      <c r="C164" s="28">
        <v>592370.56000000006</v>
      </c>
      <c r="D164" s="29">
        <v>908000</v>
      </c>
      <c r="E164" s="29">
        <v>645296.39</v>
      </c>
      <c r="F164" s="20">
        <f t="shared" si="38"/>
        <v>0.7106788436123348</v>
      </c>
      <c r="G164" s="21">
        <f t="shared" si="37"/>
        <v>1.0893458142146699</v>
      </c>
    </row>
    <row r="165" spans="1:7" s="22" customFormat="1" ht="25.5" x14ac:dyDescent="0.2">
      <c r="A165" s="26" t="s">
        <v>313</v>
      </c>
      <c r="B165" s="27" t="s">
        <v>314</v>
      </c>
      <c r="C165" s="28">
        <v>408118.75</v>
      </c>
      <c r="D165" s="29">
        <v>738000</v>
      </c>
      <c r="E165" s="29">
        <v>34706.07</v>
      </c>
      <c r="F165" s="20">
        <f t="shared" si="38"/>
        <v>4.7027195121951221E-2</v>
      </c>
      <c r="G165" s="21">
        <f t="shared" si="37"/>
        <v>8.5039146081869549E-2</v>
      </c>
    </row>
    <row r="166" spans="1:7" s="22" customFormat="1" ht="51" x14ac:dyDescent="0.2">
      <c r="A166" s="26" t="s">
        <v>523</v>
      </c>
      <c r="B166" s="27" t="s">
        <v>315</v>
      </c>
      <c r="C166" s="28">
        <f>C167+C169</f>
        <v>173618.55</v>
      </c>
      <c r="D166" s="28">
        <f t="shared" ref="D166:E166" si="43">D167+D169</f>
        <v>2631000</v>
      </c>
      <c r="E166" s="28">
        <f t="shared" si="43"/>
        <v>17289498.120000001</v>
      </c>
      <c r="F166" s="20">
        <f t="shared" si="38"/>
        <v>6.5714550057012548</v>
      </c>
      <c r="G166" s="21" t="s">
        <v>555</v>
      </c>
    </row>
    <row r="167" spans="1:7" s="22" customFormat="1" ht="25.5" x14ac:dyDescent="0.2">
      <c r="A167" s="26" t="s">
        <v>316</v>
      </c>
      <c r="B167" s="27" t="s">
        <v>317</v>
      </c>
      <c r="C167" s="28">
        <f>C168</f>
        <v>84989.79</v>
      </c>
      <c r="D167" s="28">
        <f t="shared" ref="D167:E167" si="44">D168</f>
        <v>2422000</v>
      </c>
      <c r="E167" s="28">
        <f t="shared" si="44"/>
        <v>16963916.09</v>
      </c>
      <c r="F167" s="20">
        <f t="shared" si="38"/>
        <v>7.004094174236168</v>
      </c>
      <c r="G167" s="21" t="s">
        <v>556</v>
      </c>
    </row>
    <row r="168" spans="1:7" s="22" customFormat="1" ht="38.25" x14ac:dyDescent="0.2">
      <c r="A168" s="26" t="s">
        <v>318</v>
      </c>
      <c r="B168" s="27" t="s">
        <v>319</v>
      </c>
      <c r="C168" s="28">
        <v>84989.79</v>
      </c>
      <c r="D168" s="29">
        <v>2422000</v>
      </c>
      <c r="E168" s="29">
        <v>16963916.09</v>
      </c>
      <c r="F168" s="20">
        <f t="shared" si="38"/>
        <v>7.004094174236168</v>
      </c>
      <c r="G168" s="21" t="s">
        <v>556</v>
      </c>
    </row>
    <row r="169" spans="1:7" s="22" customFormat="1" ht="51" x14ac:dyDescent="0.2">
      <c r="A169" s="26" t="s">
        <v>417</v>
      </c>
      <c r="B169" s="27" t="s">
        <v>419</v>
      </c>
      <c r="C169" s="28">
        <f>C170</f>
        <v>88628.76</v>
      </c>
      <c r="D169" s="28">
        <f t="shared" ref="D169" si="45">D170</f>
        <v>209000</v>
      </c>
      <c r="E169" s="28">
        <f>E170</f>
        <v>325582.03000000003</v>
      </c>
      <c r="F169" s="20">
        <f t="shared" si="38"/>
        <v>1.5578087559808613</v>
      </c>
      <c r="G169" s="21" t="s">
        <v>557</v>
      </c>
    </row>
    <row r="170" spans="1:7" s="22" customFormat="1" ht="38.25" x14ac:dyDescent="0.2">
      <c r="A170" s="26" t="s">
        <v>418</v>
      </c>
      <c r="B170" s="27" t="s">
        <v>420</v>
      </c>
      <c r="C170" s="28">
        <v>88628.76</v>
      </c>
      <c r="D170" s="29">
        <v>209000</v>
      </c>
      <c r="E170" s="29">
        <v>325582.03000000003</v>
      </c>
      <c r="F170" s="20">
        <f t="shared" si="38"/>
        <v>1.5578087559808613</v>
      </c>
      <c r="G170" s="21" t="s">
        <v>557</v>
      </c>
    </row>
    <row r="171" spans="1:7" s="22" customFormat="1" x14ac:dyDescent="0.2">
      <c r="A171" s="26" t="s">
        <v>320</v>
      </c>
      <c r="B171" s="27" t="s">
        <v>321</v>
      </c>
      <c r="C171" s="28">
        <f>C172+C174+C177+C179</f>
        <v>2368259.37</v>
      </c>
      <c r="D171" s="28">
        <f t="shared" ref="D171:E171" si="46">D172+D174+D177+D179</f>
        <v>1726600</v>
      </c>
      <c r="E171" s="28">
        <f t="shared" si="46"/>
        <v>443744.97000000003</v>
      </c>
      <c r="F171" s="20">
        <f t="shared" si="38"/>
        <v>0.25700507934669292</v>
      </c>
      <c r="G171" s="21">
        <f t="shared" si="37"/>
        <v>0.18737177845516137</v>
      </c>
    </row>
    <row r="172" spans="1:7" s="22" customFormat="1" ht="51" x14ac:dyDescent="0.2">
      <c r="A172" s="26" t="s">
        <v>365</v>
      </c>
      <c r="B172" s="27" t="s">
        <v>524</v>
      </c>
      <c r="C172" s="28">
        <f>C173</f>
        <v>0</v>
      </c>
      <c r="D172" s="28">
        <f t="shared" ref="D172:E172" si="47">D173</f>
        <v>78800</v>
      </c>
      <c r="E172" s="28">
        <f t="shared" si="47"/>
        <v>129804.55</v>
      </c>
      <c r="F172" s="20">
        <f t="shared" si="38"/>
        <v>1.6472658629441626</v>
      </c>
      <c r="G172" s="60" t="s">
        <v>540</v>
      </c>
    </row>
    <row r="173" spans="1:7" s="22" customFormat="1" ht="38.25" x14ac:dyDescent="0.2">
      <c r="A173" s="26" t="s">
        <v>366</v>
      </c>
      <c r="B173" s="27" t="s">
        <v>525</v>
      </c>
      <c r="C173" s="28">
        <v>0</v>
      </c>
      <c r="D173" s="29">
        <v>78800</v>
      </c>
      <c r="E173" s="29">
        <v>129804.55</v>
      </c>
      <c r="F173" s="20">
        <f t="shared" si="38"/>
        <v>1.6472658629441626</v>
      </c>
      <c r="G173" s="60" t="s">
        <v>540</v>
      </c>
    </row>
    <row r="174" spans="1:7" s="22" customFormat="1" ht="25.5" x14ac:dyDescent="0.2">
      <c r="A174" s="26" t="s">
        <v>322</v>
      </c>
      <c r="B174" s="27" t="s">
        <v>323</v>
      </c>
      <c r="C174" s="28">
        <f>C175+C176</f>
        <v>574653.79</v>
      </c>
      <c r="D174" s="28">
        <f t="shared" ref="D174:E174" si="48">D175+D176</f>
        <v>1062100</v>
      </c>
      <c r="E174" s="28">
        <f t="shared" si="48"/>
        <v>122006.77</v>
      </c>
      <c r="F174" s="20">
        <f t="shared" si="38"/>
        <v>0.11487314753789662</v>
      </c>
      <c r="G174" s="21">
        <f t="shared" si="37"/>
        <v>0.21231352185113056</v>
      </c>
    </row>
    <row r="175" spans="1:7" s="22" customFormat="1" ht="76.5" x14ac:dyDescent="0.2">
      <c r="A175" s="26" t="s">
        <v>324</v>
      </c>
      <c r="B175" s="27" t="s">
        <v>325</v>
      </c>
      <c r="C175" s="28">
        <v>369814.42</v>
      </c>
      <c r="D175" s="29">
        <v>573800</v>
      </c>
      <c r="E175" s="29">
        <v>84913.97</v>
      </c>
      <c r="F175" s="20">
        <f t="shared" si="38"/>
        <v>0.14798530846985011</v>
      </c>
      <c r="G175" s="21">
        <f t="shared" si="37"/>
        <v>0.22961238234031006</v>
      </c>
    </row>
    <row r="176" spans="1:7" s="22" customFormat="1" ht="76.5" x14ac:dyDescent="0.2">
      <c r="A176" s="26" t="s">
        <v>326</v>
      </c>
      <c r="B176" s="27" t="s">
        <v>327</v>
      </c>
      <c r="C176" s="28">
        <v>204839.37</v>
      </c>
      <c r="D176" s="29">
        <v>488300</v>
      </c>
      <c r="E176" s="29">
        <v>37092.800000000003</v>
      </c>
      <c r="F176" s="20">
        <f t="shared" si="38"/>
        <v>7.5963137415523255E-2</v>
      </c>
      <c r="G176" s="21">
        <f t="shared" si="37"/>
        <v>0.18108237688877876</v>
      </c>
    </row>
    <row r="177" spans="1:8" s="22" customFormat="1" ht="25.5" x14ac:dyDescent="0.2">
      <c r="A177" s="26" t="s">
        <v>328</v>
      </c>
      <c r="B177" s="27" t="s">
        <v>329</v>
      </c>
      <c r="C177" s="28">
        <f>C178</f>
        <v>180488.25</v>
      </c>
      <c r="D177" s="28">
        <f t="shared" ref="D177:E177" si="49">D178</f>
        <v>424700</v>
      </c>
      <c r="E177" s="28">
        <f t="shared" si="49"/>
        <v>61633.01</v>
      </c>
      <c r="F177" s="20">
        <f t="shared" si="38"/>
        <v>0.14512128561337415</v>
      </c>
      <c r="G177" s="21">
        <f t="shared" si="37"/>
        <v>0.34147934837863408</v>
      </c>
    </row>
    <row r="178" spans="1:8" s="22" customFormat="1" ht="25.5" x14ac:dyDescent="0.2">
      <c r="A178" s="26" t="s">
        <v>330</v>
      </c>
      <c r="B178" s="27" t="s">
        <v>331</v>
      </c>
      <c r="C178" s="28">
        <v>180488.25</v>
      </c>
      <c r="D178" s="29">
        <v>424700</v>
      </c>
      <c r="E178" s="29">
        <v>61633.01</v>
      </c>
      <c r="F178" s="20">
        <f t="shared" si="38"/>
        <v>0.14512128561337415</v>
      </c>
      <c r="G178" s="21">
        <f t="shared" si="37"/>
        <v>0.34147934837863408</v>
      </c>
    </row>
    <row r="179" spans="1:8" s="22" customFormat="1" ht="38.25" x14ac:dyDescent="0.2">
      <c r="A179" s="26" t="s">
        <v>332</v>
      </c>
      <c r="B179" s="27" t="s">
        <v>333</v>
      </c>
      <c r="C179" s="28">
        <f>C180+C181</f>
        <v>1613117.3299999998</v>
      </c>
      <c r="D179" s="28">
        <f t="shared" ref="D179:E179" si="50">D180+D181</f>
        <v>161000</v>
      </c>
      <c r="E179" s="28">
        <f t="shared" si="50"/>
        <v>130300.64</v>
      </c>
      <c r="F179" s="20">
        <f t="shared" si="38"/>
        <v>0.80932074534161491</v>
      </c>
      <c r="G179" s="21">
        <f t="shared" si="37"/>
        <v>8.0775674265429906E-2</v>
      </c>
    </row>
    <row r="180" spans="1:8" s="22" customFormat="1" ht="38.25" x14ac:dyDescent="0.2">
      <c r="A180" s="26" t="s">
        <v>334</v>
      </c>
      <c r="B180" s="27" t="s">
        <v>335</v>
      </c>
      <c r="C180" s="28">
        <v>1599495.68</v>
      </c>
      <c r="D180" s="29">
        <v>161000</v>
      </c>
      <c r="E180" s="29">
        <v>126195.28</v>
      </c>
      <c r="F180" s="20">
        <f t="shared" si="38"/>
        <v>0.78382161490683233</v>
      </c>
      <c r="G180" s="21">
        <f t="shared" si="37"/>
        <v>7.8896918308650893E-2</v>
      </c>
    </row>
    <row r="181" spans="1:8" s="22" customFormat="1" ht="38.25" x14ac:dyDescent="0.2">
      <c r="A181" s="26" t="s">
        <v>336</v>
      </c>
      <c r="B181" s="27" t="s">
        <v>337</v>
      </c>
      <c r="C181" s="28">
        <v>13621.65</v>
      </c>
      <c r="D181" s="29">
        <v>0</v>
      </c>
      <c r="E181" s="29">
        <v>4105.3599999999997</v>
      </c>
      <c r="F181" s="62" t="s">
        <v>540</v>
      </c>
      <c r="G181" s="21">
        <f t="shared" si="37"/>
        <v>0.30138492767028957</v>
      </c>
    </row>
    <row r="182" spans="1:8" s="22" customFormat="1" x14ac:dyDescent="0.2">
      <c r="A182" s="26" t="s">
        <v>338</v>
      </c>
      <c r="B182" s="27" t="s">
        <v>339</v>
      </c>
      <c r="C182" s="28">
        <f>C183+C184</f>
        <v>226048.43</v>
      </c>
      <c r="D182" s="28">
        <f t="shared" ref="D182:E182" si="51">D183+D184</f>
        <v>767200</v>
      </c>
      <c r="E182" s="28">
        <f t="shared" si="51"/>
        <v>455324.41000000003</v>
      </c>
      <c r="F182" s="20">
        <f t="shared" si="38"/>
        <v>0.59348854275286766</v>
      </c>
      <c r="G182" s="21" t="s">
        <v>528</v>
      </c>
    </row>
    <row r="183" spans="1:8" s="22" customFormat="1" ht="51" x14ac:dyDescent="0.2">
      <c r="A183" s="26" t="s">
        <v>340</v>
      </c>
      <c r="B183" s="27" t="s">
        <v>526</v>
      </c>
      <c r="C183" s="28">
        <v>50550</v>
      </c>
      <c r="D183" s="29">
        <v>360000</v>
      </c>
      <c r="E183" s="29">
        <v>297553.5</v>
      </c>
      <c r="F183" s="20">
        <f t="shared" si="38"/>
        <v>0.82653750000000004</v>
      </c>
      <c r="G183" s="21" t="s">
        <v>558</v>
      </c>
    </row>
    <row r="184" spans="1:8" s="22" customFormat="1" x14ac:dyDescent="0.2">
      <c r="A184" s="26" t="s">
        <v>341</v>
      </c>
      <c r="B184" s="27" t="s">
        <v>342</v>
      </c>
      <c r="C184" s="28">
        <f>C185</f>
        <v>175498.43</v>
      </c>
      <c r="D184" s="28">
        <f t="shared" ref="D184:E184" si="52">D185</f>
        <v>407200</v>
      </c>
      <c r="E184" s="28">
        <f t="shared" si="52"/>
        <v>157770.91</v>
      </c>
      <c r="F184" s="20">
        <f t="shared" si="38"/>
        <v>0.38745311886051081</v>
      </c>
      <c r="G184" s="21">
        <f t="shared" si="37"/>
        <v>0.89898758638467602</v>
      </c>
    </row>
    <row r="185" spans="1:8" s="22" customFormat="1" ht="38.25" x14ac:dyDescent="0.2">
      <c r="A185" s="26" t="s">
        <v>343</v>
      </c>
      <c r="B185" s="27" t="s">
        <v>344</v>
      </c>
      <c r="C185" s="28">
        <v>175498.43</v>
      </c>
      <c r="D185" s="29">
        <v>407200</v>
      </c>
      <c r="E185" s="29">
        <v>157770.91</v>
      </c>
      <c r="F185" s="20">
        <f t="shared" si="38"/>
        <v>0.38745311886051081</v>
      </c>
      <c r="G185" s="21">
        <f t="shared" si="37"/>
        <v>0.89898758638467602</v>
      </c>
    </row>
    <row r="186" spans="1:8" s="22" customFormat="1" ht="13.5" x14ac:dyDescent="0.25">
      <c r="A186" s="23" t="s">
        <v>195</v>
      </c>
      <c r="B186" s="24" t="s">
        <v>194</v>
      </c>
      <c r="C186" s="25">
        <f>C187+C189</f>
        <v>203867.06999999998</v>
      </c>
      <c r="D186" s="25">
        <f t="shared" ref="D186:E186" si="53">D187+D189</f>
        <v>3331995.15</v>
      </c>
      <c r="E186" s="25">
        <f t="shared" si="53"/>
        <v>1563589.7000000002</v>
      </c>
      <c r="F186" s="20">
        <f t="shared" si="38"/>
        <v>0.46926529890057017</v>
      </c>
      <c r="G186" s="60" t="s">
        <v>540</v>
      </c>
    </row>
    <row r="187" spans="1:8" s="22" customFormat="1" x14ac:dyDescent="0.2">
      <c r="A187" s="26" t="s">
        <v>197</v>
      </c>
      <c r="B187" s="27" t="s">
        <v>196</v>
      </c>
      <c r="C187" s="28">
        <v>204742.11</v>
      </c>
      <c r="D187" s="29">
        <v>0</v>
      </c>
      <c r="E187" s="29">
        <v>-972788.94</v>
      </c>
      <c r="F187" s="62" t="s">
        <v>540</v>
      </c>
      <c r="G187" s="60" t="s">
        <v>540</v>
      </c>
    </row>
    <row r="188" spans="1:8" s="22" customFormat="1" x14ac:dyDescent="0.2">
      <c r="A188" s="26" t="s">
        <v>199</v>
      </c>
      <c r="B188" s="27" t="s">
        <v>198</v>
      </c>
      <c r="C188" s="28">
        <v>204742.11</v>
      </c>
      <c r="D188" s="29">
        <v>0</v>
      </c>
      <c r="E188" s="29">
        <v>-972788.94</v>
      </c>
      <c r="F188" s="62" t="s">
        <v>540</v>
      </c>
      <c r="G188" s="60" t="s">
        <v>540</v>
      </c>
    </row>
    <row r="189" spans="1:8" s="22" customFormat="1" x14ac:dyDescent="0.2">
      <c r="A189" s="26" t="s">
        <v>421</v>
      </c>
      <c r="B189" s="27" t="s">
        <v>423</v>
      </c>
      <c r="C189" s="28">
        <v>-875.04</v>
      </c>
      <c r="D189" s="29">
        <v>3331995.15</v>
      </c>
      <c r="E189" s="29">
        <v>2536378.64</v>
      </c>
      <c r="F189" s="20">
        <f t="shared" si="38"/>
        <v>0.76121918724881699</v>
      </c>
      <c r="G189" s="60" t="s">
        <v>540</v>
      </c>
    </row>
    <row r="190" spans="1:8" s="22" customFormat="1" x14ac:dyDescent="0.2">
      <c r="A190" s="26" t="s">
        <v>422</v>
      </c>
      <c r="B190" s="27" t="s">
        <v>424</v>
      </c>
      <c r="C190" s="28">
        <v>-875.04</v>
      </c>
      <c r="D190" s="29">
        <v>3331995.15</v>
      </c>
      <c r="E190" s="29">
        <v>2536378.64</v>
      </c>
      <c r="F190" s="20">
        <f t="shared" si="38"/>
        <v>0.76121918724881699</v>
      </c>
      <c r="G190" s="60" t="s">
        <v>540</v>
      </c>
    </row>
    <row r="191" spans="1:8" x14ac:dyDescent="0.2">
      <c r="A191" s="79" t="s">
        <v>201</v>
      </c>
      <c r="B191" s="17" t="s">
        <v>200</v>
      </c>
      <c r="C191" s="61">
        <f>C192+C261+C264+C269</f>
        <v>4441580149.6500006</v>
      </c>
      <c r="D191" s="61">
        <f t="shared" ref="D191:E191" si="54">D192+D261+D264+D269</f>
        <v>13582175482.470001</v>
      </c>
      <c r="E191" s="61">
        <f t="shared" si="54"/>
        <v>5270799841.5100002</v>
      </c>
      <c r="F191" s="72">
        <f t="shared" ref="F191:F258" si="55">E191/D191</f>
        <v>0.38806742324253002</v>
      </c>
      <c r="G191" s="76" t="s">
        <v>545</v>
      </c>
      <c r="H191" s="49"/>
    </row>
    <row r="192" spans="1:8" ht="27" x14ac:dyDescent="0.25">
      <c r="A192" s="71" t="s">
        <v>203</v>
      </c>
      <c r="B192" s="24" t="s">
        <v>202</v>
      </c>
      <c r="C192" s="70">
        <f>C193+C198+C239+C250</f>
        <v>4465399693.1500006</v>
      </c>
      <c r="D192" s="70">
        <f t="shared" ref="D192:E192" si="56">D193+D198+D239+D250</f>
        <v>13581771587.35</v>
      </c>
      <c r="E192" s="70">
        <f t="shared" si="56"/>
        <v>5270395946.3900003</v>
      </c>
      <c r="F192" s="72">
        <f t="shared" ref="F192:F255" si="57">E192/D192</f>
        <v>0.38804922557369637</v>
      </c>
      <c r="G192" s="76" t="s">
        <v>545</v>
      </c>
    </row>
    <row r="193" spans="1:7" s="50" customFormat="1" ht="13.5" x14ac:dyDescent="0.25">
      <c r="A193" s="71" t="s">
        <v>205</v>
      </c>
      <c r="B193" s="24" t="s">
        <v>204</v>
      </c>
      <c r="C193" s="70">
        <f>C194+C196</f>
        <v>717269291</v>
      </c>
      <c r="D193" s="70">
        <f t="shared" ref="D193:E193" si="58">D194+D196</f>
        <v>1263723600</v>
      </c>
      <c r="E193" s="70">
        <f t="shared" si="58"/>
        <v>687185075</v>
      </c>
      <c r="F193" s="72">
        <f t="shared" si="57"/>
        <v>0.5437779867369732</v>
      </c>
      <c r="G193" s="76">
        <f t="shared" ref="G192:G255" si="59">E193/C193</f>
        <v>0.95805729259918926</v>
      </c>
    </row>
    <row r="194" spans="1:7" x14ac:dyDescent="0.2">
      <c r="A194" s="39" t="s">
        <v>207</v>
      </c>
      <c r="B194" s="27" t="s">
        <v>206</v>
      </c>
      <c r="C194" s="64">
        <v>523734643</v>
      </c>
      <c r="D194" s="64">
        <v>1080629000</v>
      </c>
      <c r="E194" s="64">
        <v>589434000</v>
      </c>
      <c r="F194" s="77">
        <f t="shared" si="57"/>
        <v>0.54545454545454541</v>
      </c>
      <c r="G194" s="75">
        <f t="shared" si="59"/>
        <v>1.1254439779344518</v>
      </c>
    </row>
    <row r="195" spans="1:7" x14ac:dyDescent="0.2">
      <c r="A195" s="39" t="s">
        <v>209</v>
      </c>
      <c r="B195" s="27" t="s">
        <v>208</v>
      </c>
      <c r="C195" s="64">
        <v>523734643</v>
      </c>
      <c r="D195" s="64">
        <v>1080629000</v>
      </c>
      <c r="E195" s="64">
        <v>589434000</v>
      </c>
      <c r="F195" s="77">
        <f t="shared" si="57"/>
        <v>0.54545454545454541</v>
      </c>
      <c r="G195" s="75">
        <f t="shared" si="59"/>
        <v>1.1254439779344518</v>
      </c>
    </row>
    <row r="196" spans="1:7" x14ac:dyDescent="0.2">
      <c r="A196" s="39" t="s">
        <v>211</v>
      </c>
      <c r="B196" s="27" t="s">
        <v>210</v>
      </c>
      <c r="C196" s="64">
        <v>193534648</v>
      </c>
      <c r="D196" s="64">
        <v>183094600</v>
      </c>
      <c r="E196" s="64">
        <v>97751075</v>
      </c>
      <c r="F196" s="77">
        <f t="shared" si="57"/>
        <v>0.53388289441632908</v>
      </c>
      <c r="G196" s="75">
        <f t="shared" si="59"/>
        <v>0.50508307432372523</v>
      </c>
    </row>
    <row r="197" spans="1:7" x14ac:dyDescent="0.2">
      <c r="A197" s="39" t="s">
        <v>213</v>
      </c>
      <c r="B197" s="27" t="s">
        <v>212</v>
      </c>
      <c r="C197" s="64">
        <v>193534648</v>
      </c>
      <c r="D197" s="64">
        <v>183094600</v>
      </c>
      <c r="E197" s="64">
        <v>97751075</v>
      </c>
      <c r="F197" s="77">
        <f t="shared" si="57"/>
        <v>0.53388289441632908</v>
      </c>
      <c r="G197" s="75">
        <f t="shared" si="59"/>
        <v>0.50508307432372523</v>
      </c>
    </row>
    <row r="198" spans="1:7" s="50" customFormat="1" ht="13.5" x14ac:dyDescent="0.25">
      <c r="A198" s="71" t="s">
        <v>215</v>
      </c>
      <c r="B198" s="24" t="s">
        <v>214</v>
      </c>
      <c r="C198" s="70">
        <f>C199+C201+C203+C205+C207+C209+C211+C213+C215+C217+C219+C221+C223+C225+C227+C229+C231+C233+C235+C237</f>
        <v>1330574907.1100001</v>
      </c>
      <c r="D198" s="70">
        <f t="shared" ref="D198" si="60">D199+D201+D203+D205+D207+D209+D211+D213+D215+D217+D219+D221+D223+D225+D227+D229+D231+D233+D235+D237</f>
        <v>7753985584.9100008</v>
      </c>
      <c r="E198" s="70">
        <f>E199+E201+E203+E205+E207+E209+E211+E213+E215+E217+E219+E221+E223+E225+E227+E229+E231+E233+E235+E237</f>
        <v>2073384689.0400002</v>
      </c>
      <c r="F198" s="72">
        <f t="shared" si="57"/>
        <v>0.26739599478686232</v>
      </c>
      <c r="G198" s="76" t="s">
        <v>554</v>
      </c>
    </row>
    <row r="199" spans="1:7" ht="25.5" x14ac:dyDescent="0.2">
      <c r="A199" s="39" t="s">
        <v>217</v>
      </c>
      <c r="B199" s="27" t="s">
        <v>216</v>
      </c>
      <c r="C199" s="64">
        <v>54877834.890000001</v>
      </c>
      <c r="D199" s="64">
        <v>1410599393.1300001</v>
      </c>
      <c r="E199" s="64">
        <v>81935713.159999996</v>
      </c>
      <c r="F199" s="77">
        <f t="shared" si="57"/>
        <v>5.8085742528352871E-2</v>
      </c>
      <c r="G199" s="75" t="s">
        <v>548</v>
      </c>
    </row>
    <row r="200" spans="1:7" s="50" customFormat="1" ht="25.5" x14ac:dyDescent="0.2">
      <c r="A200" s="39" t="s">
        <v>219</v>
      </c>
      <c r="B200" s="27" t="s">
        <v>218</v>
      </c>
      <c r="C200" s="64">
        <v>54877834.890000001</v>
      </c>
      <c r="D200" s="64">
        <v>1410599393.1300001</v>
      </c>
      <c r="E200" s="64">
        <v>81935713.159999996</v>
      </c>
      <c r="F200" s="77">
        <f t="shared" si="57"/>
        <v>5.8085742528352871E-2</v>
      </c>
      <c r="G200" s="75" t="s">
        <v>548</v>
      </c>
    </row>
    <row r="201" spans="1:7" ht="38.25" x14ac:dyDescent="0.2">
      <c r="A201" s="39" t="s">
        <v>221</v>
      </c>
      <c r="B201" s="27" t="s">
        <v>220</v>
      </c>
      <c r="C201" s="64">
        <v>404910490.91000003</v>
      </c>
      <c r="D201" s="64">
        <v>2514355602.0900002</v>
      </c>
      <c r="E201" s="64">
        <v>843272802.40999997</v>
      </c>
      <c r="F201" s="77">
        <f t="shared" si="57"/>
        <v>0.33538326945840474</v>
      </c>
      <c r="G201" s="75" t="s">
        <v>528</v>
      </c>
    </row>
    <row r="202" spans="1:7" ht="38.25" x14ac:dyDescent="0.2">
      <c r="A202" s="39" t="s">
        <v>223</v>
      </c>
      <c r="B202" s="27" t="s">
        <v>222</v>
      </c>
      <c r="C202" s="64">
        <v>404910490.91000003</v>
      </c>
      <c r="D202" s="64">
        <v>2514355602.0900002</v>
      </c>
      <c r="E202" s="64">
        <v>843272802.40999997</v>
      </c>
      <c r="F202" s="77">
        <f t="shared" si="57"/>
        <v>0.33538326945840474</v>
      </c>
      <c r="G202" s="75" t="s">
        <v>528</v>
      </c>
    </row>
    <row r="203" spans="1:7" ht="51" x14ac:dyDescent="0.2">
      <c r="A203" s="39" t="s">
        <v>345</v>
      </c>
      <c r="B203" s="27" t="s">
        <v>432</v>
      </c>
      <c r="C203" s="64">
        <v>36046847.439999998</v>
      </c>
      <c r="D203" s="64">
        <v>337860822.23000002</v>
      </c>
      <c r="E203" s="64">
        <v>98311438.640000001</v>
      </c>
      <c r="F203" s="77">
        <f t="shared" si="57"/>
        <v>0.29098206175877389</v>
      </c>
      <c r="G203" s="75" t="s">
        <v>567</v>
      </c>
    </row>
    <row r="204" spans="1:7" ht="51" x14ac:dyDescent="0.2">
      <c r="A204" s="39" t="s">
        <v>346</v>
      </c>
      <c r="B204" s="27" t="s">
        <v>433</v>
      </c>
      <c r="C204" s="64">
        <v>36046847.439999998</v>
      </c>
      <c r="D204" s="64">
        <v>337860822.23000002</v>
      </c>
      <c r="E204" s="64">
        <v>98311438.640000001</v>
      </c>
      <c r="F204" s="77">
        <f t="shared" si="57"/>
        <v>0.29098206175877389</v>
      </c>
      <c r="G204" s="75" t="s">
        <v>567</v>
      </c>
    </row>
    <row r="205" spans="1:7" ht="38.25" x14ac:dyDescent="0.2">
      <c r="A205" s="39" t="s">
        <v>430</v>
      </c>
      <c r="B205" s="27" t="s">
        <v>428</v>
      </c>
      <c r="C205" s="64">
        <v>0</v>
      </c>
      <c r="D205" s="64">
        <v>8293000</v>
      </c>
      <c r="E205" s="64">
        <v>0</v>
      </c>
      <c r="F205" s="77">
        <f t="shared" si="57"/>
        <v>0</v>
      </c>
      <c r="G205" s="73" t="s">
        <v>540</v>
      </c>
    </row>
    <row r="206" spans="1:7" ht="38.25" x14ac:dyDescent="0.2">
      <c r="A206" s="39" t="s">
        <v>431</v>
      </c>
      <c r="B206" s="27" t="s">
        <v>429</v>
      </c>
      <c r="C206" s="64">
        <v>0</v>
      </c>
      <c r="D206" s="64">
        <v>8293000</v>
      </c>
      <c r="E206" s="64">
        <v>0</v>
      </c>
      <c r="F206" s="77">
        <f t="shared" si="57"/>
        <v>0</v>
      </c>
      <c r="G206" s="73" t="s">
        <v>540</v>
      </c>
    </row>
    <row r="207" spans="1:7" ht="38.25" x14ac:dyDescent="0.2">
      <c r="A207" s="39" t="s">
        <v>347</v>
      </c>
      <c r="B207" s="27" t="s">
        <v>348</v>
      </c>
      <c r="C207" s="64">
        <v>364109.58</v>
      </c>
      <c r="D207" s="64">
        <v>295599360.57999998</v>
      </c>
      <c r="E207" s="64">
        <v>231653814.30000001</v>
      </c>
      <c r="F207" s="77">
        <f t="shared" si="57"/>
        <v>0.78367495060026027</v>
      </c>
      <c r="G207" s="75" t="s">
        <v>568</v>
      </c>
    </row>
    <row r="208" spans="1:7" ht="38.25" x14ac:dyDescent="0.2">
      <c r="A208" s="39" t="s">
        <v>349</v>
      </c>
      <c r="B208" s="27" t="s">
        <v>350</v>
      </c>
      <c r="C208" s="64">
        <v>364109.58</v>
      </c>
      <c r="D208" s="64">
        <v>295599360.57999998</v>
      </c>
      <c r="E208" s="64">
        <v>231653814.30000001</v>
      </c>
      <c r="F208" s="77">
        <f t="shared" si="57"/>
        <v>0.78367495060026027</v>
      </c>
      <c r="G208" s="75" t="s">
        <v>568</v>
      </c>
    </row>
    <row r="209" spans="1:7" ht="25.5" x14ac:dyDescent="0.2">
      <c r="A209" s="39" t="s">
        <v>436</v>
      </c>
      <c r="B209" s="27" t="s">
        <v>434</v>
      </c>
      <c r="C209" s="64">
        <v>0</v>
      </c>
      <c r="D209" s="64">
        <v>1781724.69</v>
      </c>
      <c r="E209" s="64">
        <v>0</v>
      </c>
      <c r="F209" s="77">
        <f t="shared" si="57"/>
        <v>0</v>
      </c>
      <c r="G209" s="73" t="s">
        <v>540</v>
      </c>
    </row>
    <row r="210" spans="1:7" ht="25.5" x14ac:dyDescent="0.2">
      <c r="A210" s="39" t="s">
        <v>437</v>
      </c>
      <c r="B210" s="27" t="s">
        <v>435</v>
      </c>
      <c r="C210" s="64">
        <v>0</v>
      </c>
      <c r="D210" s="64">
        <v>1781724.69</v>
      </c>
      <c r="E210" s="64">
        <v>0</v>
      </c>
      <c r="F210" s="77">
        <f t="shared" si="57"/>
        <v>0</v>
      </c>
      <c r="G210" s="73" t="s">
        <v>540</v>
      </c>
    </row>
    <row r="211" spans="1:7" ht="25.5" x14ac:dyDescent="0.2">
      <c r="A211" s="39" t="s">
        <v>383</v>
      </c>
      <c r="B211" s="27" t="s">
        <v>385</v>
      </c>
      <c r="C211" s="64">
        <v>53797381.810000002</v>
      </c>
      <c r="D211" s="64">
        <v>328604770</v>
      </c>
      <c r="E211" s="64">
        <v>76076312.319999993</v>
      </c>
      <c r="F211" s="77">
        <f t="shared" si="57"/>
        <v>0.23151311017183346</v>
      </c>
      <c r="G211" s="75" t="s">
        <v>552</v>
      </c>
    </row>
    <row r="212" spans="1:7" ht="25.5" x14ac:dyDescent="0.2">
      <c r="A212" s="39" t="s">
        <v>384</v>
      </c>
      <c r="B212" s="27" t="s">
        <v>386</v>
      </c>
      <c r="C212" s="64">
        <v>53797381.810000002</v>
      </c>
      <c r="D212" s="64">
        <v>328604770</v>
      </c>
      <c r="E212" s="64">
        <v>76076312.319999993</v>
      </c>
      <c r="F212" s="77">
        <f t="shared" si="57"/>
        <v>0.23151311017183346</v>
      </c>
      <c r="G212" s="75" t="s">
        <v>552</v>
      </c>
    </row>
    <row r="213" spans="1:7" ht="38.25" x14ac:dyDescent="0.2">
      <c r="A213" s="39" t="s">
        <v>440</v>
      </c>
      <c r="B213" s="27" t="s">
        <v>438</v>
      </c>
      <c r="C213" s="64">
        <v>0</v>
      </c>
      <c r="D213" s="64">
        <v>7446262.6299999999</v>
      </c>
      <c r="E213" s="64">
        <v>7446262.6299999999</v>
      </c>
      <c r="F213" s="77">
        <f t="shared" si="57"/>
        <v>1</v>
      </c>
      <c r="G213" s="73" t="s">
        <v>540</v>
      </c>
    </row>
    <row r="214" spans="1:7" ht="51" x14ac:dyDescent="0.2">
      <c r="A214" s="39" t="s">
        <v>441</v>
      </c>
      <c r="B214" s="27" t="s">
        <v>439</v>
      </c>
      <c r="C214" s="64">
        <v>0</v>
      </c>
      <c r="D214" s="64">
        <v>7446262.6299999999</v>
      </c>
      <c r="E214" s="64">
        <v>7446262.6299999999</v>
      </c>
      <c r="F214" s="77">
        <f t="shared" si="57"/>
        <v>1</v>
      </c>
      <c r="G214" s="73" t="s">
        <v>540</v>
      </c>
    </row>
    <row r="215" spans="1:7" ht="25.5" x14ac:dyDescent="0.2">
      <c r="A215" s="39" t="s">
        <v>559</v>
      </c>
      <c r="B215" s="27" t="s">
        <v>561</v>
      </c>
      <c r="C215" s="64">
        <v>0</v>
      </c>
      <c r="D215" s="64">
        <v>0</v>
      </c>
      <c r="E215" s="64">
        <v>3047440</v>
      </c>
      <c r="F215" s="74" t="s">
        <v>540</v>
      </c>
      <c r="G215" s="74" t="s">
        <v>540</v>
      </c>
    </row>
    <row r="216" spans="1:7" ht="25.5" x14ac:dyDescent="0.2">
      <c r="A216" s="39" t="s">
        <v>560</v>
      </c>
      <c r="B216" s="27" t="s">
        <v>562</v>
      </c>
      <c r="C216" s="64">
        <v>0</v>
      </c>
      <c r="D216" s="64">
        <v>0</v>
      </c>
      <c r="E216" s="64">
        <v>3047440</v>
      </c>
      <c r="F216" s="74" t="s">
        <v>540</v>
      </c>
      <c r="G216" s="74" t="s">
        <v>540</v>
      </c>
    </row>
    <row r="217" spans="1:7" ht="25.5" x14ac:dyDescent="0.2">
      <c r="A217" s="39" t="s">
        <v>387</v>
      </c>
      <c r="B217" s="27" t="s">
        <v>389</v>
      </c>
      <c r="C217" s="64">
        <v>300880.14</v>
      </c>
      <c r="D217" s="64">
        <v>9142324</v>
      </c>
      <c r="E217" s="64">
        <v>0</v>
      </c>
      <c r="F217" s="77">
        <f t="shared" si="57"/>
        <v>0</v>
      </c>
      <c r="G217" s="75">
        <f t="shared" si="59"/>
        <v>0</v>
      </c>
    </row>
    <row r="218" spans="1:7" ht="25.5" x14ac:dyDescent="0.2">
      <c r="A218" s="39" t="s">
        <v>388</v>
      </c>
      <c r="B218" s="27" t="s">
        <v>390</v>
      </c>
      <c r="C218" s="64">
        <v>300880.14</v>
      </c>
      <c r="D218" s="64">
        <v>9142324</v>
      </c>
      <c r="E218" s="64">
        <v>0</v>
      </c>
      <c r="F218" s="77">
        <f t="shared" si="57"/>
        <v>0</v>
      </c>
      <c r="G218" s="75">
        <f t="shared" si="59"/>
        <v>0</v>
      </c>
    </row>
    <row r="219" spans="1:7" ht="25.5" x14ac:dyDescent="0.2">
      <c r="A219" s="39" t="s">
        <v>444</v>
      </c>
      <c r="B219" s="27" t="s">
        <v>442</v>
      </c>
      <c r="C219" s="64">
        <v>0</v>
      </c>
      <c r="D219" s="64">
        <v>771967878</v>
      </c>
      <c r="E219" s="64">
        <v>377000392.39999998</v>
      </c>
      <c r="F219" s="77">
        <f t="shared" si="57"/>
        <v>0.4883627973960854</v>
      </c>
      <c r="G219" s="73" t="s">
        <v>540</v>
      </c>
    </row>
    <row r="220" spans="1:7" ht="25.5" x14ac:dyDescent="0.2">
      <c r="A220" s="39" t="s">
        <v>445</v>
      </c>
      <c r="B220" s="27" t="s">
        <v>443</v>
      </c>
      <c r="C220" s="64">
        <v>0</v>
      </c>
      <c r="D220" s="64">
        <v>771967878</v>
      </c>
      <c r="E220" s="64">
        <v>377000392.39999998</v>
      </c>
      <c r="F220" s="77">
        <f t="shared" si="57"/>
        <v>0.4883627973960854</v>
      </c>
      <c r="G220" s="73" t="s">
        <v>540</v>
      </c>
    </row>
    <row r="221" spans="1:7" ht="25.5" x14ac:dyDescent="0.2">
      <c r="A221" s="39" t="s">
        <v>368</v>
      </c>
      <c r="B221" s="27" t="s">
        <v>367</v>
      </c>
      <c r="C221" s="64">
        <v>10133255.460000001</v>
      </c>
      <c r="D221" s="64">
        <v>7780020.54</v>
      </c>
      <c r="E221" s="64">
        <v>2854364.41</v>
      </c>
      <c r="F221" s="77">
        <f t="shared" si="57"/>
        <v>0.36688391699284639</v>
      </c>
      <c r="G221" s="75">
        <f t="shared" si="59"/>
        <v>0.28168286305100215</v>
      </c>
    </row>
    <row r="222" spans="1:7" ht="25.5" x14ac:dyDescent="0.2">
      <c r="A222" s="39" t="s">
        <v>370</v>
      </c>
      <c r="B222" s="27" t="s">
        <v>369</v>
      </c>
      <c r="C222" s="64">
        <v>10133255.460000001</v>
      </c>
      <c r="D222" s="64">
        <v>7780020.54</v>
      </c>
      <c r="E222" s="64">
        <v>2854364.41</v>
      </c>
      <c r="F222" s="77">
        <f t="shared" si="57"/>
        <v>0.36688391699284639</v>
      </c>
      <c r="G222" s="75">
        <f t="shared" si="59"/>
        <v>0.28168286305100215</v>
      </c>
    </row>
    <row r="223" spans="1:7" ht="25.5" x14ac:dyDescent="0.2">
      <c r="A223" s="39" t="s">
        <v>372</v>
      </c>
      <c r="B223" s="27" t="s">
        <v>371</v>
      </c>
      <c r="C223" s="64">
        <v>120174895.45</v>
      </c>
      <c r="D223" s="64">
        <v>287156358.75999999</v>
      </c>
      <c r="E223" s="64">
        <v>152992523.69</v>
      </c>
      <c r="F223" s="77">
        <f t="shared" si="57"/>
        <v>0.53278473216004363</v>
      </c>
      <c r="G223" s="75" t="s">
        <v>549</v>
      </c>
    </row>
    <row r="224" spans="1:7" ht="42" customHeight="1" x14ac:dyDescent="0.2">
      <c r="A224" s="39" t="s">
        <v>374</v>
      </c>
      <c r="B224" s="27" t="s">
        <v>373</v>
      </c>
      <c r="C224" s="64">
        <v>120174895.45</v>
      </c>
      <c r="D224" s="64">
        <v>287156358.75999999</v>
      </c>
      <c r="E224" s="64">
        <v>152992523.69</v>
      </c>
      <c r="F224" s="77">
        <f t="shared" si="57"/>
        <v>0.53278473216004363</v>
      </c>
      <c r="G224" s="75" t="s">
        <v>549</v>
      </c>
    </row>
    <row r="225" spans="1:7" x14ac:dyDescent="0.2">
      <c r="A225" s="39" t="s">
        <v>225</v>
      </c>
      <c r="B225" s="27" t="s">
        <v>224</v>
      </c>
      <c r="C225" s="64">
        <v>9853661.7200000007</v>
      </c>
      <c r="D225" s="64">
        <v>13960809</v>
      </c>
      <c r="E225" s="64">
        <v>13960809</v>
      </c>
      <c r="F225" s="77">
        <f t="shared" si="57"/>
        <v>1</v>
      </c>
      <c r="G225" s="75" t="s">
        <v>552</v>
      </c>
    </row>
    <row r="226" spans="1:7" ht="25.5" x14ac:dyDescent="0.2">
      <c r="A226" s="39" t="s">
        <v>227</v>
      </c>
      <c r="B226" s="27" t="s">
        <v>226</v>
      </c>
      <c r="C226" s="64">
        <v>9853661.7200000007</v>
      </c>
      <c r="D226" s="64">
        <v>13960809</v>
      </c>
      <c r="E226" s="64">
        <v>13960809</v>
      </c>
      <c r="F226" s="77">
        <f t="shared" si="57"/>
        <v>1</v>
      </c>
      <c r="G226" s="75" t="s">
        <v>552</v>
      </c>
    </row>
    <row r="227" spans="1:7" x14ac:dyDescent="0.2">
      <c r="A227" s="39" t="s">
        <v>446</v>
      </c>
      <c r="B227" s="27" t="s">
        <v>448</v>
      </c>
      <c r="C227" s="64">
        <v>0</v>
      </c>
      <c r="D227" s="64">
        <v>2215405</v>
      </c>
      <c r="E227" s="64">
        <v>0</v>
      </c>
      <c r="F227" s="77">
        <f t="shared" si="57"/>
        <v>0</v>
      </c>
      <c r="G227" s="73" t="s">
        <v>540</v>
      </c>
    </row>
    <row r="228" spans="1:7" x14ac:dyDescent="0.2">
      <c r="A228" s="39" t="s">
        <v>447</v>
      </c>
      <c r="B228" s="27" t="s">
        <v>449</v>
      </c>
      <c r="C228" s="64">
        <v>0</v>
      </c>
      <c r="D228" s="64">
        <v>2215405</v>
      </c>
      <c r="E228" s="64">
        <v>0</v>
      </c>
      <c r="F228" s="77">
        <f t="shared" si="57"/>
        <v>0</v>
      </c>
      <c r="G228" s="73" t="s">
        <v>540</v>
      </c>
    </row>
    <row r="229" spans="1:7" x14ac:dyDescent="0.2">
      <c r="A229" s="39" t="s">
        <v>229</v>
      </c>
      <c r="B229" s="27" t="s">
        <v>228</v>
      </c>
      <c r="C229" s="64">
        <v>1276916</v>
      </c>
      <c r="D229" s="64">
        <v>24591443</v>
      </c>
      <c r="E229" s="64">
        <v>1203318</v>
      </c>
      <c r="F229" s="77">
        <f t="shared" si="57"/>
        <v>4.8932386765591591E-2</v>
      </c>
      <c r="G229" s="75">
        <f t="shared" si="59"/>
        <v>0.94236269261251326</v>
      </c>
    </row>
    <row r="230" spans="1:7" x14ac:dyDescent="0.2">
      <c r="A230" s="39" t="s">
        <v>231</v>
      </c>
      <c r="B230" s="27" t="s">
        <v>230</v>
      </c>
      <c r="C230" s="64">
        <v>1276916</v>
      </c>
      <c r="D230" s="64">
        <v>24591443</v>
      </c>
      <c r="E230" s="64">
        <v>1203318</v>
      </c>
      <c r="F230" s="77">
        <f t="shared" si="57"/>
        <v>4.8932386765591591E-2</v>
      </c>
      <c r="G230" s="75">
        <f t="shared" si="59"/>
        <v>0.94236269261251326</v>
      </c>
    </row>
    <row r="231" spans="1:7" ht="25.5" x14ac:dyDescent="0.2">
      <c r="A231" s="39" t="s">
        <v>233</v>
      </c>
      <c r="B231" s="27" t="s">
        <v>232</v>
      </c>
      <c r="C231" s="64">
        <v>340154555.57999998</v>
      </c>
      <c r="D231" s="64">
        <v>868251808.50999999</v>
      </c>
      <c r="E231" s="64">
        <v>7333373.1200000001</v>
      </c>
      <c r="F231" s="77">
        <f t="shared" si="57"/>
        <v>8.4461363029980242E-3</v>
      </c>
      <c r="G231" s="75">
        <f t="shared" si="59"/>
        <v>2.155894430840655E-2</v>
      </c>
    </row>
    <row r="232" spans="1:7" ht="25.5" x14ac:dyDescent="0.2">
      <c r="A232" s="39" t="s">
        <v>235</v>
      </c>
      <c r="B232" s="27" t="s">
        <v>234</v>
      </c>
      <c r="C232" s="64">
        <v>340154555.57999998</v>
      </c>
      <c r="D232" s="64">
        <v>868251808.50999999</v>
      </c>
      <c r="E232" s="64">
        <v>7333373.1200000001</v>
      </c>
      <c r="F232" s="77">
        <f t="shared" si="57"/>
        <v>8.4461363029980242E-3</v>
      </c>
      <c r="G232" s="75">
        <f t="shared" si="59"/>
        <v>2.155894430840655E-2</v>
      </c>
    </row>
    <row r="233" spans="1:7" x14ac:dyDescent="0.2">
      <c r="A233" s="39" t="s">
        <v>237</v>
      </c>
      <c r="B233" s="27" t="s">
        <v>236</v>
      </c>
      <c r="C233" s="64">
        <v>25947578.109999999</v>
      </c>
      <c r="D233" s="64">
        <v>146484844.72</v>
      </c>
      <c r="E233" s="64">
        <v>10452461.689999999</v>
      </c>
      <c r="F233" s="77">
        <f t="shared" si="57"/>
        <v>7.135524299445084E-2</v>
      </c>
      <c r="G233" s="75">
        <f t="shared" si="59"/>
        <v>0.40282995375093217</v>
      </c>
    </row>
    <row r="234" spans="1:7" ht="25.5" x14ac:dyDescent="0.2">
      <c r="A234" s="39" t="s">
        <v>239</v>
      </c>
      <c r="B234" s="27" t="s">
        <v>238</v>
      </c>
      <c r="C234" s="64">
        <v>25947578.109999999</v>
      </c>
      <c r="D234" s="64">
        <v>146484844.72</v>
      </c>
      <c r="E234" s="64">
        <v>10452461.689999999</v>
      </c>
      <c r="F234" s="77">
        <f t="shared" si="57"/>
        <v>7.135524299445084E-2</v>
      </c>
      <c r="G234" s="75">
        <f t="shared" si="59"/>
        <v>0.40282995375093217</v>
      </c>
    </row>
    <row r="235" spans="1:7" x14ac:dyDescent="0.2">
      <c r="A235" s="39" t="s">
        <v>391</v>
      </c>
      <c r="B235" s="27" t="s">
        <v>393</v>
      </c>
      <c r="C235" s="64">
        <v>22737158.300000001</v>
      </c>
      <c r="D235" s="64">
        <v>102761276.61</v>
      </c>
      <c r="E235" s="64">
        <v>49350518.969999999</v>
      </c>
      <c r="F235" s="77">
        <f t="shared" si="57"/>
        <v>0.480244315738654</v>
      </c>
      <c r="G235" s="75" t="s">
        <v>569</v>
      </c>
    </row>
    <row r="236" spans="1:7" ht="25.5" x14ac:dyDescent="0.2">
      <c r="A236" s="39" t="s">
        <v>392</v>
      </c>
      <c r="B236" s="27" t="s">
        <v>394</v>
      </c>
      <c r="C236" s="64">
        <v>22737158.300000001</v>
      </c>
      <c r="D236" s="64">
        <v>102761276.61</v>
      </c>
      <c r="E236" s="64">
        <v>49350518.969999999</v>
      </c>
      <c r="F236" s="77">
        <f t="shared" si="57"/>
        <v>0.480244315738654</v>
      </c>
      <c r="G236" s="75" t="s">
        <v>569</v>
      </c>
    </row>
    <row r="237" spans="1:7" ht="17.25" customHeight="1" x14ac:dyDescent="0.2">
      <c r="A237" s="39" t="s">
        <v>241</v>
      </c>
      <c r="B237" s="27" t="s">
        <v>240</v>
      </c>
      <c r="C237" s="64">
        <v>249999341.72</v>
      </c>
      <c r="D237" s="64">
        <v>615132481.41999996</v>
      </c>
      <c r="E237" s="64">
        <v>116493144.3</v>
      </c>
      <c r="F237" s="77">
        <f t="shared" si="57"/>
        <v>0.18937895139447342</v>
      </c>
      <c r="G237" s="75">
        <f t="shared" si="59"/>
        <v>0.46597380416494322</v>
      </c>
    </row>
    <row r="238" spans="1:7" ht="17.25" customHeight="1" x14ac:dyDescent="0.2">
      <c r="A238" s="39" t="s">
        <v>243</v>
      </c>
      <c r="B238" s="27" t="s">
        <v>242</v>
      </c>
      <c r="C238" s="64">
        <v>249999341.72</v>
      </c>
      <c r="D238" s="64">
        <v>615132481.41999996</v>
      </c>
      <c r="E238" s="64">
        <v>116493144.3</v>
      </c>
      <c r="F238" s="77">
        <f t="shared" si="57"/>
        <v>0.18937895139447342</v>
      </c>
      <c r="G238" s="75">
        <f t="shared" si="59"/>
        <v>0.46597380416494322</v>
      </c>
    </row>
    <row r="239" spans="1:7" s="50" customFormat="1" ht="18.75" customHeight="1" x14ac:dyDescent="0.25">
      <c r="A239" s="71" t="s">
        <v>245</v>
      </c>
      <c r="B239" s="24" t="s">
        <v>244</v>
      </c>
      <c r="C239" s="70">
        <f>C240+C242+C244+C246+C248</f>
        <v>2146018850.6500001</v>
      </c>
      <c r="D239" s="70">
        <f t="shared" ref="D239:E239" si="61">D240+D242+D244+D246+D248</f>
        <v>4313569910</v>
      </c>
      <c r="E239" s="70">
        <f t="shared" si="61"/>
        <v>2379012239.0599999</v>
      </c>
      <c r="F239" s="72">
        <f t="shared" si="57"/>
        <v>0.55151818301236244</v>
      </c>
      <c r="G239" s="76" t="s">
        <v>570</v>
      </c>
    </row>
    <row r="240" spans="1:7" ht="25.5" x14ac:dyDescent="0.2">
      <c r="A240" s="39" t="s">
        <v>247</v>
      </c>
      <c r="B240" s="27" t="s">
        <v>246</v>
      </c>
      <c r="C240" s="64">
        <v>2063878703.96</v>
      </c>
      <c r="D240" s="64">
        <v>4145278163</v>
      </c>
      <c r="E240" s="64">
        <v>2283408633.7199998</v>
      </c>
      <c r="F240" s="77">
        <f t="shared" si="57"/>
        <v>0.55084569573672781</v>
      </c>
      <c r="G240" s="75" t="s">
        <v>570</v>
      </c>
    </row>
    <row r="241" spans="1:7" ht="25.5" x14ac:dyDescent="0.2">
      <c r="A241" s="39" t="s">
        <v>249</v>
      </c>
      <c r="B241" s="27" t="s">
        <v>248</v>
      </c>
      <c r="C241" s="64">
        <v>2063878703.96</v>
      </c>
      <c r="D241" s="64">
        <v>4145278163</v>
      </c>
      <c r="E241" s="64">
        <v>2283408633.7199998</v>
      </c>
      <c r="F241" s="77">
        <f t="shared" si="57"/>
        <v>0.55084569573672781</v>
      </c>
      <c r="G241" s="75" t="s">
        <v>570</v>
      </c>
    </row>
    <row r="242" spans="1:7" ht="38.25" x14ac:dyDescent="0.2">
      <c r="A242" s="39" t="s">
        <v>251</v>
      </c>
      <c r="B242" s="27" t="s">
        <v>250</v>
      </c>
      <c r="C242" s="64">
        <v>28421536.690000001</v>
      </c>
      <c r="D242" s="64">
        <v>88377294</v>
      </c>
      <c r="E242" s="64">
        <v>30758690.84</v>
      </c>
      <c r="F242" s="77">
        <f t="shared" si="57"/>
        <v>0.34803838687344285</v>
      </c>
      <c r="G242" s="75" t="s">
        <v>570</v>
      </c>
    </row>
    <row r="243" spans="1:7" ht="38.25" x14ac:dyDescent="0.2">
      <c r="A243" s="39" t="s">
        <v>253</v>
      </c>
      <c r="B243" s="27" t="s">
        <v>252</v>
      </c>
      <c r="C243" s="64">
        <v>28421536.690000001</v>
      </c>
      <c r="D243" s="64">
        <v>88377294</v>
      </c>
      <c r="E243" s="64">
        <v>30758690.84</v>
      </c>
      <c r="F243" s="77">
        <f t="shared" si="57"/>
        <v>0.34803838687344285</v>
      </c>
      <c r="G243" s="75" t="s">
        <v>570</v>
      </c>
    </row>
    <row r="244" spans="1:7" ht="38.25" x14ac:dyDescent="0.2">
      <c r="A244" s="39" t="s">
        <v>255</v>
      </c>
      <c r="B244" s="27" t="s">
        <v>254</v>
      </c>
      <c r="C244" s="64">
        <v>51385000</v>
      </c>
      <c r="D244" s="64">
        <v>79872966</v>
      </c>
      <c r="E244" s="64">
        <v>64815000</v>
      </c>
      <c r="F244" s="77">
        <f t="shared" si="57"/>
        <v>0.81147606312754184</v>
      </c>
      <c r="G244" s="75" t="s">
        <v>549</v>
      </c>
    </row>
    <row r="245" spans="1:7" ht="38.25" x14ac:dyDescent="0.2">
      <c r="A245" s="39" t="s">
        <v>257</v>
      </c>
      <c r="B245" s="27" t="s">
        <v>256</v>
      </c>
      <c r="C245" s="64">
        <v>51385000</v>
      </c>
      <c r="D245" s="64">
        <v>79872966</v>
      </c>
      <c r="E245" s="64">
        <v>64815000</v>
      </c>
      <c r="F245" s="77">
        <f t="shared" si="57"/>
        <v>0.81147606312754184</v>
      </c>
      <c r="G245" s="75" t="s">
        <v>549</v>
      </c>
    </row>
    <row r="246" spans="1:7" ht="25.5" x14ac:dyDescent="0.2">
      <c r="A246" s="39" t="s">
        <v>259</v>
      </c>
      <c r="B246" s="27" t="s">
        <v>258</v>
      </c>
      <c r="C246" s="64">
        <v>478134</v>
      </c>
      <c r="D246" s="64">
        <v>41487</v>
      </c>
      <c r="E246" s="64">
        <v>29914.5</v>
      </c>
      <c r="F246" s="77">
        <f t="shared" si="57"/>
        <v>0.72105719864053797</v>
      </c>
      <c r="G246" s="75">
        <f t="shared" si="59"/>
        <v>6.2565096813863894E-2</v>
      </c>
    </row>
    <row r="247" spans="1:7" ht="38.25" x14ac:dyDescent="0.2">
      <c r="A247" s="39" t="s">
        <v>261</v>
      </c>
      <c r="B247" s="27" t="s">
        <v>260</v>
      </c>
      <c r="C247" s="64">
        <v>478134</v>
      </c>
      <c r="D247" s="64">
        <v>41487</v>
      </c>
      <c r="E247" s="64">
        <v>29914.5</v>
      </c>
      <c r="F247" s="77">
        <f t="shared" si="57"/>
        <v>0.72105719864053797</v>
      </c>
      <c r="G247" s="75">
        <f t="shared" si="59"/>
        <v>6.2565096813863894E-2</v>
      </c>
    </row>
    <row r="248" spans="1:7" ht="25.5" x14ac:dyDescent="0.2">
      <c r="A248" s="39" t="s">
        <v>563</v>
      </c>
      <c r="B248" s="27" t="s">
        <v>564</v>
      </c>
      <c r="C248" s="64">
        <v>1855476</v>
      </c>
      <c r="D248" s="64">
        <v>0</v>
      </c>
      <c r="E248" s="64">
        <v>0</v>
      </c>
      <c r="F248" s="74" t="s">
        <v>540</v>
      </c>
      <c r="G248" s="75">
        <f t="shared" si="59"/>
        <v>0</v>
      </c>
    </row>
    <row r="249" spans="1:7" ht="25.5" x14ac:dyDescent="0.2">
      <c r="A249" s="39" t="s">
        <v>565</v>
      </c>
      <c r="B249" s="27" t="s">
        <v>566</v>
      </c>
      <c r="C249" s="64">
        <v>1855476</v>
      </c>
      <c r="D249" s="64">
        <v>0</v>
      </c>
      <c r="E249" s="64">
        <v>0</v>
      </c>
      <c r="F249" s="74" t="s">
        <v>540</v>
      </c>
      <c r="G249" s="75">
        <f t="shared" si="59"/>
        <v>0</v>
      </c>
    </row>
    <row r="250" spans="1:7" s="50" customFormat="1" ht="13.5" x14ac:dyDescent="0.25">
      <c r="A250" s="71" t="s">
        <v>263</v>
      </c>
      <c r="B250" s="24" t="s">
        <v>262</v>
      </c>
      <c r="C250" s="70">
        <f>C251+C253+C255+C257+C259</f>
        <v>271536644.38999999</v>
      </c>
      <c r="D250" s="70">
        <f t="shared" ref="D250:E250" si="62">D251+D253+D255+D257+D259</f>
        <v>250492492.44</v>
      </c>
      <c r="E250" s="70">
        <f t="shared" si="62"/>
        <v>130813943.28999999</v>
      </c>
      <c r="F250" s="72">
        <f t="shared" si="57"/>
        <v>0.52222700175867987</v>
      </c>
      <c r="G250" s="76">
        <f t="shared" si="59"/>
        <v>0.48175428986341828</v>
      </c>
    </row>
    <row r="251" spans="1:7" s="50" customFormat="1" ht="38.25" x14ac:dyDescent="0.2">
      <c r="A251" s="39" t="s">
        <v>452</v>
      </c>
      <c r="B251" s="27" t="s">
        <v>450</v>
      </c>
      <c r="C251" s="64">
        <v>0</v>
      </c>
      <c r="D251" s="64">
        <v>24119589.059999999</v>
      </c>
      <c r="E251" s="64">
        <v>14635972</v>
      </c>
      <c r="F251" s="77">
        <f t="shared" si="57"/>
        <v>0.60680851417457782</v>
      </c>
      <c r="G251" s="75" t="s">
        <v>540</v>
      </c>
    </row>
    <row r="252" spans="1:7" s="50" customFormat="1" ht="38.25" x14ac:dyDescent="0.2">
      <c r="A252" s="39" t="s">
        <v>453</v>
      </c>
      <c r="B252" s="27" t="s">
        <v>451</v>
      </c>
      <c r="C252" s="64">
        <v>0</v>
      </c>
      <c r="D252" s="64">
        <v>24119589.059999999</v>
      </c>
      <c r="E252" s="64">
        <v>14635972</v>
      </c>
      <c r="F252" s="77">
        <f t="shared" si="57"/>
        <v>0.60680851417457782</v>
      </c>
      <c r="G252" s="75" t="s">
        <v>540</v>
      </c>
    </row>
    <row r="253" spans="1:7" ht="38.25" x14ac:dyDescent="0.2">
      <c r="A253" s="39" t="s">
        <v>377</v>
      </c>
      <c r="B253" s="27" t="s">
        <v>375</v>
      </c>
      <c r="C253" s="64">
        <v>84418682.280000001</v>
      </c>
      <c r="D253" s="64">
        <v>164052000</v>
      </c>
      <c r="E253" s="64">
        <v>93960715.5</v>
      </c>
      <c r="F253" s="77">
        <f t="shared" si="57"/>
        <v>0.5727495885450955</v>
      </c>
      <c r="G253" s="75" t="s">
        <v>570</v>
      </c>
    </row>
    <row r="254" spans="1:7" ht="38.25" x14ac:dyDescent="0.2">
      <c r="A254" s="39" t="s">
        <v>378</v>
      </c>
      <c r="B254" s="27" t="s">
        <v>376</v>
      </c>
      <c r="C254" s="64">
        <v>84418682.280000001</v>
      </c>
      <c r="D254" s="64">
        <v>164052000</v>
      </c>
      <c r="E254" s="64">
        <v>93960715.5</v>
      </c>
      <c r="F254" s="77">
        <f t="shared" si="57"/>
        <v>0.5727495885450955</v>
      </c>
      <c r="G254" s="75" t="s">
        <v>570</v>
      </c>
    </row>
    <row r="255" spans="1:7" ht="18" customHeight="1" x14ac:dyDescent="0.2">
      <c r="A255" s="39" t="s">
        <v>395</v>
      </c>
      <c r="B255" s="27" t="s">
        <v>397</v>
      </c>
      <c r="C255" s="64">
        <v>175993314.97</v>
      </c>
      <c r="D255" s="64">
        <v>26007349.760000002</v>
      </c>
      <c r="E255" s="64">
        <v>0</v>
      </c>
      <c r="F255" s="77">
        <f t="shared" si="57"/>
        <v>0</v>
      </c>
      <c r="G255" s="75">
        <f t="shared" si="59"/>
        <v>0</v>
      </c>
    </row>
    <row r="256" spans="1:7" ht="25.5" x14ac:dyDescent="0.2">
      <c r="A256" s="39" t="s">
        <v>396</v>
      </c>
      <c r="B256" s="27" t="s">
        <v>398</v>
      </c>
      <c r="C256" s="64">
        <v>175993314.97</v>
      </c>
      <c r="D256" s="64">
        <v>26007349.760000002</v>
      </c>
      <c r="E256" s="64">
        <v>0</v>
      </c>
      <c r="F256" s="77">
        <f t="shared" ref="F256:F275" si="63">E256/D256</f>
        <v>0</v>
      </c>
      <c r="G256" s="75">
        <f t="shared" ref="G256:G275" si="64">E256/C256</f>
        <v>0</v>
      </c>
    </row>
    <row r="257" spans="1:7" x14ac:dyDescent="0.2">
      <c r="A257" s="39" t="s">
        <v>381</v>
      </c>
      <c r="B257" s="27" t="s">
        <v>379</v>
      </c>
      <c r="C257" s="64">
        <v>10000000</v>
      </c>
      <c r="D257" s="64">
        <v>5000000</v>
      </c>
      <c r="E257" s="64">
        <v>5000000</v>
      </c>
      <c r="F257" s="77">
        <f t="shared" si="63"/>
        <v>1</v>
      </c>
      <c r="G257" s="75">
        <f t="shared" si="64"/>
        <v>0.5</v>
      </c>
    </row>
    <row r="258" spans="1:7" ht="25.5" x14ac:dyDescent="0.2">
      <c r="A258" s="39" t="s">
        <v>382</v>
      </c>
      <c r="B258" s="27" t="s">
        <v>380</v>
      </c>
      <c r="C258" s="64">
        <v>10000000</v>
      </c>
      <c r="D258" s="64">
        <v>5000000</v>
      </c>
      <c r="E258" s="64">
        <v>5000000</v>
      </c>
      <c r="F258" s="77">
        <f t="shared" si="63"/>
        <v>1</v>
      </c>
      <c r="G258" s="75">
        <f t="shared" si="64"/>
        <v>0.5</v>
      </c>
    </row>
    <row r="259" spans="1:7" x14ac:dyDescent="0.2">
      <c r="A259" s="39" t="s">
        <v>454</v>
      </c>
      <c r="B259" s="27" t="s">
        <v>456</v>
      </c>
      <c r="C259" s="64">
        <v>1124647.1399999999</v>
      </c>
      <c r="D259" s="64">
        <v>31313553.620000001</v>
      </c>
      <c r="E259" s="64">
        <v>17217255.789999999</v>
      </c>
      <c r="F259" s="77">
        <f t="shared" si="63"/>
        <v>0.54983397920711619</v>
      </c>
      <c r="G259" s="75" t="s">
        <v>571</v>
      </c>
    </row>
    <row r="260" spans="1:7" x14ac:dyDescent="0.2">
      <c r="A260" s="39" t="s">
        <v>455</v>
      </c>
      <c r="B260" s="27" t="s">
        <v>457</v>
      </c>
      <c r="C260" s="64">
        <v>1124647.1399999999</v>
      </c>
      <c r="D260" s="64">
        <v>31313553.620000001</v>
      </c>
      <c r="E260" s="64">
        <v>17217255.789999999</v>
      </c>
      <c r="F260" s="77">
        <f t="shared" si="63"/>
        <v>0.54983397920711619</v>
      </c>
      <c r="G260" s="75" t="s">
        <v>571</v>
      </c>
    </row>
    <row r="261" spans="1:7" ht="13.5" x14ac:dyDescent="0.25">
      <c r="A261" s="71" t="s">
        <v>351</v>
      </c>
      <c r="B261" s="24" t="s">
        <v>352</v>
      </c>
      <c r="C261" s="70">
        <v>1139997.8700000001</v>
      </c>
      <c r="D261" s="70">
        <f>D262</f>
        <v>4153171</v>
      </c>
      <c r="E261" s="70">
        <f>E262</f>
        <v>4153171</v>
      </c>
      <c r="F261" s="77">
        <f t="shared" si="63"/>
        <v>1</v>
      </c>
      <c r="G261" s="76" t="s">
        <v>529</v>
      </c>
    </row>
    <row r="262" spans="1:7" x14ac:dyDescent="0.2">
      <c r="A262" s="39" t="s">
        <v>353</v>
      </c>
      <c r="B262" s="27" t="s">
        <v>354</v>
      </c>
      <c r="C262" s="64">
        <v>1139997.8700000001</v>
      </c>
      <c r="D262" s="64">
        <v>4153171</v>
      </c>
      <c r="E262" s="64">
        <v>4153171</v>
      </c>
      <c r="F262" s="77">
        <f t="shared" si="63"/>
        <v>1</v>
      </c>
      <c r="G262" s="75" t="s">
        <v>529</v>
      </c>
    </row>
    <row r="263" spans="1:7" x14ac:dyDescent="0.2">
      <c r="A263" s="39" t="s">
        <v>355</v>
      </c>
      <c r="B263" s="27" t="s">
        <v>354</v>
      </c>
      <c r="C263" s="64">
        <v>1139997.8700000001</v>
      </c>
      <c r="D263" s="64">
        <v>4153171</v>
      </c>
      <c r="E263" s="64">
        <v>4153171</v>
      </c>
      <c r="F263" s="77">
        <f t="shared" si="63"/>
        <v>1</v>
      </c>
      <c r="G263" s="75" t="s">
        <v>529</v>
      </c>
    </row>
    <row r="264" spans="1:7" ht="40.5" x14ac:dyDescent="0.25">
      <c r="A264" s="71" t="s">
        <v>404</v>
      </c>
      <c r="B264" s="24" t="s">
        <v>399</v>
      </c>
      <c r="C264" s="70">
        <v>0.01</v>
      </c>
      <c r="D264" s="70">
        <v>11663409.83</v>
      </c>
      <c r="E264" s="70">
        <v>11663409.83</v>
      </c>
      <c r="F264" s="77">
        <f t="shared" si="63"/>
        <v>1</v>
      </c>
      <c r="G264" s="73" t="s">
        <v>540</v>
      </c>
    </row>
    <row r="265" spans="1:7" ht="51" x14ac:dyDescent="0.2">
      <c r="A265" s="39" t="s">
        <v>405</v>
      </c>
      <c r="B265" s="27" t="s">
        <v>400</v>
      </c>
      <c r="C265" s="64">
        <v>0.01</v>
      </c>
      <c r="D265" s="64">
        <v>11663409.83</v>
      </c>
      <c r="E265" s="64">
        <v>11663409.83</v>
      </c>
      <c r="F265" s="77">
        <f t="shared" si="63"/>
        <v>1</v>
      </c>
      <c r="G265" s="73" t="s">
        <v>540</v>
      </c>
    </row>
    <row r="266" spans="1:7" ht="38.25" x14ac:dyDescent="0.2">
      <c r="A266" s="39" t="s">
        <v>406</v>
      </c>
      <c r="B266" s="27" t="s">
        <v>401</v>
      </c>
      <c r="C266" s="64">
        <v>0.01</v>
      </c>
      <c r="D266" s="64">
        <v>11663409.83</v>
      </c>
      <c r="E266" s="64">
        <v>11663409.83</v>
      </c>
      <c r="F266" s="77">
        <f t="shared" si="63"/>
        <v>1</v>
      </c>
      <c r="G266" s="73" t="s">
        <v>540</v>
      </c>
    </row>
    <row r="267" spans="1:7" x14ac:dyDescent="0.2">
      <c r="A267" s="39" t="s">
        <v>407</v>
      </c>
      <c r="B267" s="27" t="s">
        <v>402</v>
      </c>
      <c r="C267" s="64">
        <v>0.01</v>
      </c>
      <c r="D267" s="64">
        <v>11663409.83</v>
      </c>
      <c r="E267" s="64">
        <v>11663409.83</v>
      </c>
      <c r="F267" s="77">
        <f t="shared" si="63"/>
        <v>1</v>
      </c>
      <c r="G267" s="73" t="s">
        <v>540</v>
      </c>
    </row>
    <row r="268" spans="1:7" ht="25.5" x14ac:dyDescent="0.2">
      <c r="A268" s="39" t="s">
        <v>408</v>
      </c>
      <c r="B268" s="27" t="s">
        <v>403</v>
      </c>
      <c r="C268" s="64">
        <v>0.01</v>
      </c>
      <c r="D268" s="64">
        <v>11663409.83</v>
      </c>
      <c r="E268" s="64">
        <v>11663409.83</v>
      </c>
      <c r="F268" s="77">
        <f t="shared" si="63"/>
        <v>1</v>
      </c>
      <c r="G268" s="73" t="s">
        <v>540</v>
      </c>
    </row>
    <row r="269" spans="1:7" ht="27" x14ac:dyDescent="0.25">
      <c r="A269" s="71" t="s">
        <v>265</v>
      </c>
      <c r="B269" s="24" t="s">
        <v>264</v>
      </c>
      <c r="C269" s="70">
        <f>C270</f>
        <v>-24959541.379999999</v>
      </c>
      <c r="D269" s="70">
        <f>D270</f>
        <v>-15412685.710000001</v>
      </c>
      <c r="E269" s="70">
        <f>E270</f>
        <v>-15412685.710000001</v>
      </c>
      <c r="F269" s="77">
        <f t="shared" si="63"/>
        <v>1</v>
      </c>
      <c r="G269" s="75" t="s">
        <v>540</v>
      </c>
    </row>
    <row r="270" spans="1:7" ht="25.5" x14ac:dyDescent="0.2">
      <c r="A270" s="39" t="s">
        <v>267</v>
      </c>
      <c r="B270" s="27" t="s">
        <v>266</v>
      </c>
      <c r="C270" s="64">
        <v>-24959541.379999999</v>
      </c>
      <c r="D270" s="64">
        <v>-15412685.710000001</v>
      </c>
      <c r="E270" s="64">
        <v>-15412685.710000001</v>
      </c>
      <c r="F270" s="77">
        <f t="shared" si="63"/>
        <v>1</v>
      </c>
      <c r="G270" s="75" t="s">
        <v>540</v>
      </c>
    </row>
    <row r="271" spans="1:7" ht="25.5" x14ac:dyDescent="0.2">
      <c r="A271" s="39" t="s">
        <v>458</v>
      </c>
      <c r="B271" s="27" t="s">
        <v>459</v>
      </c>
      <c r="C271" s="64">
        <v>0</v>
      </c>
      <c r="D271" s="64">
        <v>-6462298.5700000003</v>
      </c>
      <c r="E271" s="64">
        <v>-6462298.5700000003</v>
      </c>
      <c r="F271" s="77">
        <f t="shared" si="63"/>
        <v>1</v>
      </c>
      <c r="G271" s="75" t="s">
        <v>540</v>
      </c>
    </row>
    <row r="272" spans="1:7" ht="25.5" x14ac:dyDescent="0.2">
      <c r="A272" s="39" t="s">
        <v>409</v>
      </c>
      <c r="B272" s="27" t="s">
        <v>410</v>
      </c>
      <c r="C272" s="64">
        <v>-142074</v>
      </c>
      <c r="D272" s="64">
        <v>0</v>
      </c>
      <c r="E272" s="64">
        <v>0</v>
      </c>
      <c r="F272" s="77" t="s">
        <v>540</v>
      </c>
      <c r="G272" s="75" t="s">
        <v>540</v>
      </c>
    </row>
    <row r="273" spans="1:7" ht="38.25" x14ac:dyDescent="0.2">
      <c r="A273" s="39" t="s">
        <v>460</v>
      </c>
      <c r="B273" s="27" t="s">
        <v>461</v>
      </c>
      <c r="C273" s="64">
        <v>0</v>
      </c>
      <c r="D273" s="64">
        <v>-2018.52</v>
      </c>
      <c r="E273" s="64">
        <v>-2018.52</v>
      </c>
      <c r="F273" s="77">
        <f t="shared" si="63"/>
        <v>1</v>
      </c>
      <c r="G273" s="75" t="s">
        <v>540</v>
      </c>
    </row>
    <row r="274" spans="1:7" ht="25.5" x14ac:dyDescent="0.2">
      <c r="A274" s="39" t="s">
        <v>269</v>
      </c>
      <c r="B274" s="27" t="s">
        <v>268</v>
      </c>
      <c r="C274" s="64">
        <v>-24817467.379999999</v>
      </c>
      <c r="D274" s="64">
        <v>-8948368.6199999992</v>
      </c>
      <c r="E274" s="64">
        <v>-8948368.6199999992</v>
      </c>
      <c r="F274" s="77">
        <f t="shared" si="63"/>
        <v>1</v>
      </c>
      <c r="G274" s="75" t="s">
        <v>540</v>
      </c>
    </row>
    <row r="275" spans="1:7" x14ac:dyDescent="0.2">
      <c r="A275" s="81" t="s">
        <v>275</v>
      </c>
      <c r="B275" s="63"/>
      <c r="C275" s="61">
        <f>C6+C191</f>
        <v>5919616074.420001</v>
      </c>
      <c r="D275" s="61">
        <f t="shared" ref="D275:E275" si="65">D6+D191</f>
        <v>17350310631.100002</v>
      </c>
      <c r="E275" s="61">
        <f t="shared" si="65"/>
        <v>7022767309.1300001</v>
      </c>
      <c r="F275" s="72">
        <f t="shared" si="63"/>
        <v>0.40476320329054305</v>
      </c>
      <c r="G275" s="76" t="s">
        <v>545</v>
      </c>
    </row>
    <row r="276" spans="1:7" x14ac:dyDescent="0.2">
      <c r="A276" s="51"/>
      <c r="B276" s="52"/>
      <c r="C276" s="53"/>
      <c r="D276" s="80"/>
      <c r="E276" s="80"/>
      <c r="F276" s="4"/>
      <c r="G276" s="54"/>
    </row>
    <row r="277" spans="1:7" x14ac:dyDescent="0.2">
      <c r="D277" s="49"/>
      <c r="E277" s="49"/>
    </row>
    <row r="279" spans="1:7" x14ac:dyDescent="0.2">
      <c r="D279" s="49"/>
      <c r="E279" s="49"/>
    </row>
    <row r="283" spans="1:7" x14ac:dyDescent="0.2">
      <c r="D283" s="49"/>
    </row>
  </sheetData>
  <mergeCells count="2">
    <mergeCell ref="A1:G1"/>
    <mergeCell ref="A275:B275"/>
  </mergeCells>
  <pageMargins left="0" right="0" top="0" bottom="0" header="0" footer="0"/>
  <pageSetup paperSize="9" scale="8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1 полугодие 2023</vt:lpstr>
      <vt:lpstr>'Доходы 1 полугодие 2023'!Заголовки_для_печати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2019-11-05T08:40:41Z</cp:lastPrinted>
  <dcterms:created xsi:type="dcterms:W3CDTF">2019-04-08T05:40:33Z</dcterms:created>
  <dcterms:modified xsi:type="dcterms:W3CDTF">2023-08-24T15:18:51Z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