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95" windowWidth="27495" windowHeight="11205"/>
  </bookViews>
  <sheets>
    <sheet name="Доходы 1 кв. 2023" sheetId="2" r:id="rId1"/>
  </sheets>
  <definedNames>
    <definedName name="_xlnm._FilterDatabase" localSheetId="0" hidden="1">'Доходы 1 кв. 2023'!$D$1:$D$272</definedName>
    <definedName name="_xlnm.Print_Titles" localSheetId="0">'Доходы 1 кв. 2023'!$4:$5</definedName>
  </definedNames>
  <calcPr calcId="145621"/>
</workbook>
</file>

<file path=xl/calcChain.xml><?xml version="1.0" encoding="utf-8"?>
<calcChain xmlns="http://schemas.openxmlformats.org/spreadsheetml/2006/main">
  <c r="D255" i="2" l="1"/>
  <c r="E268" i="2"/>
  <c r="G268" i="2"/>
  <c r="G267" i="2"/>
  <c r="G263" i="2"/>
  <c r="G262" i="2"/>
  <c r="G249" i="2"/>
  <c r="G248" i="2"/>
  <c r="G247" i="2"/>
  <c r="G246" i="2"/>
  <c r="G243" i="2"/>
  <c r="G242" i="2"/>
  <c r="G241" i="2"/>
  <c r="G238" i="2"/>
  <c r="G237" i="2"/>
  <c r="G236" i="2"/>
  <c r="G235" i="2"/>
  <c r="G234" i="2"/>
  <c r="G227" i="2"/>
  <c r="G226" i="2"/>
  <c r="G221" i="2"/>
  <c r="G220" i="2"/>
  <c r="G219" i="2"/>
  <c r="G218" i="2"/>
  <c r="G199" i="2"/>
  <c r="G198" i="2"/>
  <c r="G194" i="2"/>
  <c r="G193" i="2"/>
  <c r="G192" i="2"/>
  <c r="G191" i="2"/>
  <c r="G190" i="2"/>
  <c r="G189" i="2"/>
  <c r="G188" i="2"/>
  <c r="F267" i="2"/>
  <c r="F266" i="2"/>
  <c r="F264" i="2"/>
  <c r="F263" i="2"/>
  <c r="F262" i="2"/>
  <c r="F261" i="2"/>
  <c r="F260" i="2"/>
  <c r="F259" i="2"/>
  <c r="F258" i="2"/>
  <c r="F257" i="2"/>
  <c r="F256" i="2"/>
  <c r="F255" i="2"/>
  <c r="F254" i="2"/>
  <c r="F251" i="2"/>
  <c r="F250" i="2"/>
  <c r="F249" i="2"/>
  <c r="F248" i="2"/>
  <c r="F247" i="2"/>
  <c r="F246" i="2"/>
  <c r="F245" i="2"/>
  <c r="F244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D123" i="2"/>
  <c r="E123" i="2"/>
  <c r="C123" i="2"/>
  <c r="D107" i="2"/>
  <c r="E107" i="2"/>
  <c r="C107" i="2"/>
  <c r="F187" i="2" l="1"/>
  <c r="F186" i="2"/>
  <c r="E181" i="2"/>
  <c r="D181" i="2"/>
  <c r="C181" i="2"/>
  <c r="G180" i="2"/>
  <c r="F180" i="2"/>
  <c r="G179" i="2"/>
  <c r="F179" i="2"/>
  <c r="F178" i="2"/>
  <c r="G177" i="2"/>
  <c r="F177" i="2"/>
  <c r="G173" i="2"/>
  <c r="F173" i="2"/>
  <c r="G172" i="2"/>
  <c r="F172" i="2"/>
  <c r="G171" i="2"/>
  <c r="F171" i="2"/>
  <c r="G170" i="2"/>
  <c r="F170" i="2"/>
  <c r="G169" i="2"/>
  <c r="F169" i="2"/>
  <c r="F168" i="2"/>
  <c r="F167" i="2"/>
  <c r="G166" i="2"/>
  <c r="F166" i="2"/>
  <c r="F165" i="2"/>
  <c r="F164" i="2"/>
  <c r="F163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F137" i="2"/>
  <c r="F136" i="2"/>
  <c r="G135" i="2"/>
  <c r="F135" i="2"/>
  <c r="G134" i="2"/>
  <c r="F134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E122" i="2"/>
  <c r="C122" i="2"/>
  <c r="G121" i="2"/>
  <c r="F121" i="2"/>
  <c r="F120" i="2"/>
  <c r="C120" i="2"/>
  <c r="G120" i="2" s="1"/>
  <c r="E119" i="2"/>
  <c r="D119" i="2"/>
  <c r="F118" i="2"/>
  <c r="E117" i="2"/>
  <c r="D117" i="2"/>
  <c r="C117" i="2"/>
  <c r="G116" i="2"/>
  <c r="F116" i="2"/>
  <c r="E115" i="2"/>
  <c r="D115" i="2"/>
  <c r="C115" i="2"/>
  <c r="C114" i="2" s="1"/>
  <c r="D114" i="2"/>
  <c r="F113" i="2"/>
  <c r="E112" i="2"/>
  <c r="D112" i="2"/>
  <c r="C112" i="2"/>
  <c r="G111" i="2"/>
  <c r="F111" i="2"/>
  <c r="E110" i="2"/>
  <c r="D110" i="2"/>
  <c r="C110" i="2"/>
  <c r="F108" i="2"/>
  <c r="C106" i="2"/>
  <c r="D106" i="2"/>
  <c r="F104" i="2"/>
  <c r="F103" i="2"/>
  <c r="G102" i="2"/>
  <c r="F102" i="2"/>
  <c r="G101" i="2"/>
  <c r="F101" i="2"/>
  <c r="E100" i="2"/>
  <c r="E96" i="2" s="1"/>
  <c r="D100" i="2"/>
  <c r="D96" i="2" s="1"/>
  <c r="F99" i="2"/>
  <c r="F98" i="2"/>
  <c r="F97" i="2"/>
  <c r="C96" i="2"/>
  <c r="F94" i="2"/>
  <c r="G93" i="2"/>
  <c r="F93" i="2"/>
  <c r="F92" i="2"/>
  <c r="C92" i="2"/>
  <c r="G92" i="2" s="1"/>
  <c r="G91" i="2"/>
  <c r="F91" i="2"/>
  <c r="G90" i="2"/>
  <c r="F90" i="2"/>
  <c r="E89" i="2"/>
  <c r="D89" i="2"/>
  <c r="D88" i="2" s="1"/>
  <c r="G87" i="2"/>
  <c r="F87" i="2"/>
  <c r="G86" i="2"/>
  <c r="F86" i="2"/>
  <c r="E85" i="2"/>
  <c r="D85" i="2"/>
  <c r="C85" i="2"/>
  <c r="G84" i="2"/>
  <c r="F84" i="2"/>
  <c r="E83" i="2"/>
  <c r="D83" i="2"/>
  <c r="D82" i="2" s="1"/>
  <c r="C83" i="2"/>
  <c r="C82" i="2" s="1"/>
  <c r="G81" i="2"/>
  <c r="F81" i="2"/>
  <c r="E80" i="2"/>
  <c r="D80" i="2"/>
  <c r="C80" i="2"/>
  <c r="F79" i="2"/>
  <c r="E78" i="2"/>
  <c r="D78" i="2"/>
  <c r="C78" i="2"/>
  <c r="F76" i="2"/>
  <c r="E75" i="2"/>
  <c r="D75" i="2"/>
  <c r="C75" i="2"/>
  <c r="G74" i="2"/>
  <c r="F74" i="2"/>
  <c r="E73" i="2"/>
  <c r="D73" i="2"/>
  <c r="C73" i="2"/>
  <c r="G72" i="2"/>
  <c r="F72" i="2"/>
  <c r="E71" i="2"/>
  <c r="D71" i="2"/>
  <c r="C71" i="2"/>
  <c r="G70" i="2"/>
  <c r="F70" i="2"/>
  <c r="E69" i="2"/>
  <c r="D69" i="2"/>
  <c r="C69" i="2"/>
  <c r="G68" i="2"/>
  <c r="F68" i="2"/>
  <c r="E67" i="2"/>
  <c r="D67" i="2"/>
  <c r="C67" i="2"/>
  <c r="F65" i="2"/>
  <c r="E64" i="2"/>
  <c r="D64" i="2"/>
  <c r="C64" i="2"/>
  <c r="E61" i="2"/>
  <c r="E59" i="2"/>
  <c r="E57" i="2"/>
  <c r="E54" i="2"/>
  <c r="E52" i="2"/>
  <c r="E51" i="2" s="1"/>
  <c r="D51" i="2"/>
  <c r="C51" i="2"/>
  <c r="C50" i="2" s="1"/>
  <c r="D50" i="2"/>
  <c r="G49" i="2"/>
  <c r="F49" i="2"/>
  <c r="G48" i="2"/>
  <c r="F48" i="2"/>
  <c r="G47" i="2"/>
  <c r="F47" i="2"/>
  <c r="E46" i="2"/>
  <c r="D46" i="2"/>
  <c r="C46" i="2"/>
  <c r="C43" i="2" s="1"/>
  <c r="G45" i="2"/>
  <c r="F45" i="2"/>
  <c r="G44" i="2"/>
  <c r="F44" i="2"/>
  <c r="D43" i="2"/>
  <c r="E41" i="2"/>
  <c r="D41" i="2"/>
  <c r="C41" i="2"/>
  <c r="G40" i="2"/>
  <c r="F40" i="2"/>
  <c r="E39" i="2"/>
  <c r="D39" i="2"/>
  <c r="C39" i="2"/>
  <c r="E36" i="2"/>
  <c r="D36" i="2"/>
  <c r="C36" i="2"/>
  <c r="F32" i="2"/>
  <c r="F31" i="2"/>
  <c r="G30" i="2"/>
  <c r="E28" i="2"/>
  <c r="E27" i="2" s="1"/>
  <c r="D28" i="2"/>
  <c r="D27" i="2" s="1"/>
  <c r="C28" i="2"/>
  <c r="C27" i="2" s="1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E18" i="2"/>
  <c r="E17" i="2" s="1"/>
  <c r="D18" i="2"/>
  <c r="C18" i="2"/>
  <c r="C17" i="2" s="1"/>
  <c r="F16" i="2"/>
  <c r="F15" i="2"/>
  <c r="F13" i="2"/>
  <c r="G12" i="2"/>
  <c r="F12" i="2"/>
  <c r="G11" i="2"/>
  <c r="F11" i="2"/>
  <c r="G9" i="2"/>
  <c r="F9" i="2"/>
  <c r="E8" i="2"/>
  <c r="D8" i="2"/>
  <c r="C8" i="2"/>
  <c r="C7" i="2" s="1"/>
  <c r="C119" i="2" l="1"/>
  <c r="F110" i="2"/>
  <c r="F112" i="2"/>
  <c r="G122" i="2"/>
  <c r="F123" i="2"/>
  <c r="E38" i="2"/>
  <c r="E35" i="2" s="1"/>
  <c r="G35" i="2" s="1"/>
  <c r="G17" i="2"/>
  <c r="D38" i="2"/>
  <c r="C38" i="2"/>
  <c r="C35" i="2" s="1"/>
  <c r="F18" i="2"/>
  <c r="F64" i="2"/>
  <c r="C77" i="2"/>
  <c r="C66" i="2" s="1"/>
  <c r="C63" i="2" s="1"/>
  <c r="F78" i="2"/>
  <c r="F80" i="2"/>
  <c r="G8" i="2"/>
  <c r="F39" i="2"/>
  <c r="G46" i="2"/>
  <c r="G69" i="2"/>
  <c r="G73" i="2"/>
  <c r="G83" i="2"/>
  <c r="F96" i="2"/>
  <c r="G119" i="2"/>
  <c r="E7" i="2"/>
  <c r="G7" i="2" s="1"/>
  <c r="G18" i="2"/>
  <c r="G39" i="2"/>
  <c r="E56" i="2"/>
  <c r="E50" i="2" s="1"/>
  <c r="G67" i="2"/>
  <c r="F69" i="2"/>
  <c r="G71" i="2"/>
  <c r="F73" i="2"/>
  <c r="F75" i="2"/>
  <c r="D77" i="2"/>
  <c r="D66" i="2" s="1"/>
  <c r="D63" i="2" s="1"/>
  <c r="G80" i="2"/>
  <c r="E82" i="2"/>
  <c r="F82" i="2" s="1"/>
  <c r="G85" i="2"/>
  <c r="C89" i="2"/>
  <c r="C88" i="2" s="1"/>
  <c r="F100" i="2"/>
  <c r="G107" i="2"/>
  <c r="G110" i="2"/>
  <c r="C109" i="2"/>
  <c r="C105" i="2" s="1"/>
  <c r="G115" i="2"/>
  <c r="F117" i="2"/>
  <c r="G123" i="2"/>
  <c r="D7" i="2"/>
  <c r="F8" i="2"/>
  <c r="F83" i="2"/>
  <c r="D17" i="2"/>
  <c r="F17" i="2" s="1"/>
  <c r="E43" i="2"/>
  <c r="F46" i="2"/>
  <c r="F67" i="2"/>
  <c r="F71" i="2"/>
  <c r="E77" i="2"/>
  <c r="F85" i="2"/>
  <c r="E88" i="2"/>
  <c r="F89" i="2"/>
  <c r="E106" i="2"/>
  <c r="F107" i="2"/>
  <c r="D109" i="2"/>
  <c r="D105" i="2" s="1"/>
  <c r="E114" i="2"/>
  <c r="F115" i="2"/>
  <c r="F119" i="2"/>
  <c r="D122" i="2"/>
  <c r="F122" i="2" s="1"/>
  <c r="G38" i="2" l="1"/>
  <c r="F38" i="2"/>
  <c r="D35" i="2"/>
  <c r="F35" i="2" s="1"/>
  <c r="C6" i="2"/>
  <c r="G89" i="2"/>
  <c r="G82" i="2"/>
  <c r="F106" i="2"/>
  <c r="G106" i="2"/>
  <c r="F88" i="2"/>
  <c r="G88" i="2"/>
  <c r="G77" i="2"/>
  <c r="F77" i="2"/>
  <c r="F43" i="2"/>
  <c r="G43" i="2"/>
  <c r="D6" i="2"/>
  <c r="F7" i="2"/>
  <c r="F114" i="2"/>
  <c r="E109" i="2"/>
  <c r="G114" i="2"/>
  <c r="E66" i="2"/>
  <c r="G66" i="2" l="1"/>
  <c r="F66" i="2"/>
  <c r="E63" i="2"/>
  <c r="G109" i="2"/>
  <c r="F109" i="2"/>
  <c r="E105" i="2"/>
  <c r="G63" i="2" l="1"/>
  <c r="F63" i="2"/>
  <c r="E6" i="2"/>
  <c r="G105" i="2"/>
  <c r="F105" i="2"/>
  <c r="G6" i="2" l="1"/>
  <c r="F6" i="2"/>
  <c r="E262" i="2" l="1"/>
  <c r="D262" i="2"/>
  <c r="D256" i="2"/>
  <c r="E243" i="2"/>
  <c r="D243" i="2"/>
  <c r="F243" i="2" s="1"/>
  <c r="D217" i="2"/>
  <c r="D216" i="2"/>
  <c r="E234" i="2"/>
  <c r="D234" i="2"/>
  <c r="E195" i="2"/>
  <c r="D195" i="2"/>
  <c r="E254" i="2" l="1"/>
  <c r="D254" i="2"/>
  <c r="E190" i="2" l="1"/>
  <c r="E189" i="2" s="1"/>
  <c r="D190" i="2"/>
  <c r="D189" i="2" l="1"/>
  <c r="F189" i="2" s="1"/>
  <c r="E188" i="2" l="1"/>
  <c r="D188" i="2"/>
  <c r="D268" i="2" l="1"/>
  <c r="F188" i="2"/>
  <c r="F268" i="2" l="1"/>
</calcChain>
</file>

<file path=xl/sharedStrings.xml><?xml version="1.0" encoding="utf-8"?>
<sst xmlns="http://schemas.openxmlformats.org/spreadsheetml/2006/main" count="567" uniqueCount="549">
  <si>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</si>
  <si>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</si>
  <si>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</si>
  <si>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</si>
  <si>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</si>
  <si>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</si>
  <si>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</si>
  <si>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</si>
  <si>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</si>
  <si>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</si>
  <si>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</si>
  <si>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</si>
  <si>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</si>
  <si>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</si>
  <si>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</si>
  <si>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</si>
  <si>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</si>
  <si>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</si>
  <si>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</si>
  <si>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</si>
  <si>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</si>
  <si>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</si>
  <si>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</si>
  <si>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</si>
  <si>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</si>
  <si>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</si>
  <si>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</si>
  <si>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</si>
  <si>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</si>
  <si>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</si>
  <si>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</si>
  <si>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</si>
  <si>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</si>
  <si>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</si>
  <si>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</si>
  <si>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</si>
  <si>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</si>
  <si>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</si>
  <si>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</si>
  <si>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</si>
  <si>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</si>
  <si>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</si>
  <si>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</si>
  <si>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</si>
  <si>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</si>
  <si>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</si>
  <si>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</si>
  <si>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</si>
  <si>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</si>
  <si>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</si>
  <si>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</si>
  <si>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</si>
  <si>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</si>
  <si>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</si>
  <si>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</si>
  <si>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</si>
  <si>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</si>
  <si>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</si>
  <si>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</si>
  <si>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</si>
  <si>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</si>
  <si>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</si>
  <si>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</si>
  <si>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</si>
  <si>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</si>
  <si>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</si>
  <si>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</si>
  <si>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</si>
  <si>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</si>
  <si>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</si>
  <si>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</si>
  <si>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</si>
  <si>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</si>
  <si>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</si>
  <si>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</si>
  <si>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</si>
  <si>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</si>
  <si>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</si>
  <si>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</si>
  <si>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</si>
  <si>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</si>
  <si>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</si>
  <si>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</si>
  <si>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</si>
  <si>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</si>
  <si>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</si>
  <si>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</si>
  <si>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</si>
  <si>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</si>
  <si>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</si>
  <si>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</si>
  <si>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</si>
  <si>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</si>
  <si>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</si>
  <si>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</si>
  <si>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</si>
  <si>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</si>
  <si>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</si>
  <si>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</si>
  <si>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</si>
  <si>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</si>
  <si>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</si>
  <si>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</si>
  <si>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</si>
  <si>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</si>
  <si>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</si>
  <si>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</si>
  <si>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</si>
  <si>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</si>
  <si>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</si>
  <si>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</si>
  <si>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</si>
  <si>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</si>
  <si>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</si>
  <si>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</si>
  <si>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</si>
  <si>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</si>
  <si>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</si>
  <si>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</si>
  <si>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</si>
  <si>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</si>
  <si>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</si>
  <si>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</si>
  <si>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</si>
  <si>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</si>
  <si>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</si>
  <si>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</si>
  <si>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</si>
  <si>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</si>
  <si>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</si>
  <si>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</si>
  <si>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</si>
  <si>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</si>
  <si>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</si>
  <si>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</si>
  <si>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</si>
  <si>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</si>
  <si>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</si>
  <si>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</si>
  <si>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</si>
  <si>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</si>
  <si>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</si>
  <si>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</si>
  <si>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</si>
  <si>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</si>
  <si>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</si>
  <si>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</si>
  <si>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</si>
  <si>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</si>
  <si>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</si>
  <si>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</si>
  <si>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</si>
  <si>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</si>
  <si>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</si>
  <si>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</si>
  <si>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</si>
  <si>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</si>
  <si>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</si>
  <si>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</si>
  <si>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</si>
  <si>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</si>
  <si>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</si>
  <si>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</si>
  <si>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</si>
  <si>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</si>
  <si>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</si>
  <si>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</si>
  <si>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</si>
  <si>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</si>
  <si>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</si>
  <si>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</si>
  <si>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</si>
  <si>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</si>
  <si>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</si>
  <si>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</si>
  <si>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</si>
  <si>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</si>
  <si>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</si>
  <si>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</si>
  <si>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</si>
  <si>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</si>
  <si>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</si>
  <si>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</si>
  <si>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</si>
  <si>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</si>
  <si>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</si>
  <si>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</si>
  <si>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</si>
  <si>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</si>
  <si>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</si>
  <si>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</si>
  <si>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</si>
  <si>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</si>
  <si>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</si>
  <si>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</si>
  <si>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</si>
  <si>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</si>
  <si>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</si>
  <si>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</si>
  <si>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</si>
  <si>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</si>
  <si>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</si>
  <si>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</si>
  <si>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</si>
  <si>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</si>
  <si>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</si>
  <si>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</si>
  <si>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</si>
  <si>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</si>
  <si>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</si>
  <si>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</si>
  <si>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</si>
  <si>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</si>
  <si>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</si>
  <si>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</si>
  <si>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</si>
  <si>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</si>
  <si>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</si>
  <si>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</si>
  <si>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</si>
  <si>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</si>
  <si>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</si>
  <si>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</si>
  <si>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</si>
  <si>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</si>
  <si>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</si>
  <si>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</si>
  <si>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</si>
  <si>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</si>
  <si>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</si>
  <si>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</si>
  <si>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</si>
  <si>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</si>
  <si>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</si>
  <si>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</si>
  <si>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</si>
  <si>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</si>
  <si>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</si>
  <si>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</si>
  <si>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</si>
  <si>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</si>
  <si>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</si>
  <si>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</si>
  <si>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</si>
  <si>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</si>
  <si>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</si>
  <si>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</si>
  <si>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</si>
  <si>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</si>
  <si>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</si>
  <si>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</si>
  <si>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</si>
  <si>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</si>
  <si>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</si>
  <si>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</si>
  <si>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</si>
  <si>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</si>
  <si>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</si>
  <si>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</si>
  <si>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</si>
  <si>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</si>
  <si>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</si>
  <si>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</si>
  <si>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</si>
  <si>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</si>
  <si>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</si>
  <si>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</si>
  <si>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</si>
  <si>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</si>
  <si>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</si>
  <si>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</si>
  <si>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</si>
  <si>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</si>
  <si>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</si>
  <si>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</si>
  <si>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ИТОГО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</si>
  <si>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</si>
  <si>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</si>
  <si>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</si>
  <si>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</si>
  <si>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</si>
  <si>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</si>
  <si>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</si>
  <si>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</si>
  <si>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</si>
  <si>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</si>
  <si>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</si>
  <si>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</si>
  <si>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</si>
  <si>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</si>
  <si>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</si>
  <si>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</si>
  <si>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</si>
  <si>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</si>
  <si>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000 1160108401 0000 140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</si>
  <si>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</si>
  <si>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</si>
  <si>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</si>
  <si>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</si>
  <si>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</si>
  <si>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</si>
  <si>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</si>
  <si>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</si>
  <si>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</si>
  <si>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</si>
  <si>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</si>
  <si>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</si>
  <si>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</si>
  <si>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</si>
  <si>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</si>
  <si>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</si>
  <si>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</si>
  <si>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</si>
  <si>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</si>
  <si>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</si>
  <si>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</si>
  <si>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</si>
  <si>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</si>
  <si>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</si>
  <si>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</si>
  <si>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</si>
  <si>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</si>
  <si>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</si>
  <si>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</si>
  <si>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</si>
  <si>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</si>
  <si>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</si>
  <si>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</si>
  <si>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</si>
  <si>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</si>
  <si>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</si>
  <si>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</si>
  <si>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</si>
  <si>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</si>
  <si>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</si>
  <si>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</si>
  <si>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</si>
  <si>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</si>
  <si>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</si>
  <si>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</si>
  <si>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</si>
  <si>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</si>
  <si>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</si>
  <si>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</si>
  <si>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</si>
  <si>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</si>
  <si>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000 2022029904 0000 150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</si>
  <si>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</si>
  <si>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</si>
  <si>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</si>
  <si>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</si>
  <si>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</si>
  <si>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</si>
  <si>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</si>
  <si>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</si>
  <si>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</si>
  <si>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000 1090701000 0000 110</t>
  </si>
  <si>
    <t xml:space="preserve"> 000 1090701204 0000 110</t>
  </si>
  <si>
    <t xml:space="preserve"> 000 1160108301 0000 140</t>
  </si>
  <si>
    <t xml:space="preserve"> 000 1160109001 0000 140</t>
  </si>
  <si>
    <t xml:space="preserve"> 000 1160111301 0000 140</t>
  </si>
  <si>
    <t xml:space="preserve"> 000 1160118001 0000 140</t>
  </si>
  <si>
    <t xml:space="preserve"> 000 1160118301 0000 140</t>
  </si>
  <si>
    <t xml:space="preserve"> 000 1160133000 0000 140</t>
  </si>
  <si>
    <t xml:space="preserve"> 000 1160133301 0000 140</t>
  </si>
  <si>
    <t xml:space="preserve"> 000 1161003004 0000 140</t>
  </si>
  <si>
    <t xml:space="preserve"> 000 1161003204 0000 140</t>
  </si>
  <si>
    <t>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</si>
  <si>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</si>
  <si>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</si>
  <si>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</si>
  <si>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</si>
  <si>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</si>
  <si>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</si>
  <si>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</si>
  <si>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</si>
  <si>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</si>
  <si>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</si>
  <si>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 xml:space="preserve"> 000 2024530304 0000 150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</si>
  <si>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</si>
  <si>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</si>
  <si>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000 2024545400 0000 150</t>
  </si>
  <si>
    <t xml:space="preserve"> 000 2024545404 0000 150</t>
  </si>
  <si>
    <t>Кассовое исполнение             за 1 квартал  2022 года</t>
  </si>
  <si>
    <t xml:space="preserve"> 000 2022502100 0000 150</t>
  </si>
  <si>
    <t xml:space="preserve"> 000 2022502104 0000 150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</si>
  <si>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</si>
  <si>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</si>
  <si>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000 2022522900 0000 150</t>
  </si>
  <si>
    <t xml:space="preserve"> 000 2022522904 0000 150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</si>
  <si>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</si>
  <si>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</si>
  <si>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000 2022575000 0000 150</t>
  </si>
  <si>
    <t xml:space="preserve"> 000 2022575004 0000 150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</si>
  <si>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</si>
  <si>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</si>
  <si>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</si>
  <si>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</si>
  <si>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</si>
  <si>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</si>
  <si>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</si>
  <si>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</si>
  <si>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</si>
  <si>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</si>
  <si>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</si>
  <si>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</si>
  <si>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</si>
  <si>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</si>
  <si>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</si>
  <si>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</si>
  <si>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</si>
  <si>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</si>
  <si>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000 1110908000 0000 120</t>
  </si>
  <si>
    <t xml:space="preserve"> 000 1140204304 0000 410</t>
  </si>
  <si>
    <t xml:space="preserve"> 000 1160110001 0000 140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</si>
  <si>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</si>
  <si>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</si>
  <si>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</si>
  <si>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</si>
  <si>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</si>
  <si>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</si>
  <si>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</si>
  <si>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000 1171500000 0000 150</t>
  </si>
  <si>
    <t xml:space="preserve"> 000 1171502004 0000 150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</si>
  <si>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</si>
  <si>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</si>
  <si>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>Процент  исполнения к прогнозным параметрам доходов, %</t>
  </si>
  <si>
    <t>Сведения о поступлении доходов в бюджет города Брянска в первом квартале 2023 года по видам доходов в сравнении с соответствующим периодом 2022 года</t>
  </si>
  <si>
    <t>Кассовое исполнение             за 1 квартал  2023 года</t>
  </si>
  <si>
    <t>Темп роста 2022 к соответствующему периоду 2022,%</t>
  </si>
  <si>
    <t>Доходы бюджета  на 2023 год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</si>
  <si>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</si>
  <si>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</si>
  <si>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</si>
  <si>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000 2022030004 0000 150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</si>
  <si>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</si>
  <si>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</si>
  <si>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</si>
  <si>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</si>
  <si>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</si>
  <si>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000 2022030304 0000 150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</si>
  <si>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</si>
  <si>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</si>
  <si>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000 2022517200 0000 150</t>
  </si>
  <si>
    <t xml:space="preserve"> 000 2022517204 0000 150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</si>
  <si>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</si>
  <si>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</si>
  <si>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000 2022523900 0000 150</t>
  </si>
  <si>
    <t xml:space="preserve"> 000 2022523904 0000 150</t>
  </si>
  <si>
    <t xml:space="preserve"> 000 2022551100 0000 150</t>
  </si>
  <si>
    <t xml:space="preserve"> 000 2022551104 0000 150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</si>
  <si>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</si>
  <si>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</si>
  <si>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</si>
  <si>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</si>
  <si>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</si>
  <si>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000 2024517904 0000 150</t>
  </si>
  <si>
    <t xml:space="preserve"> 000 2024999900 0000 150</t>
  </si>
  <si>
    <t xml:space="preserve"> 000 2024999904 0000 150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</si>
  <si>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</si>
  <si>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</si>
  <si>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</si>
  <si>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</si>
  <si>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000 2194539304 0000 150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</si>
  <si>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</si>
  <si>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</si>
  <si>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</si>
  <si>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000 1010208001 0000 110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</si>
  <si>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</si>
  <si>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в 3,5 раза </t>
  </si>
  <si>
    <t>000 1010210001 0000 110</t>
  </si>
  <si>
    <t xml:space="preserve">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</si>
  <si>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000 1010213001 0000 000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</si>
  <si>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</si>
  <si>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00010102140010000000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</si>
  <si>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</si>
  <si>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</si>
  <si>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</si>
  <si>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</si>
  <si>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</si>
  <si>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</si>
  <si>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 Прочие местные налоги и сборы, мобилизуемые на территориях городских округов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</si>
  <si>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</si>
  <si>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</si>
  <si>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000 1110509204 0000 120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</si>
  <si>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</si>
  <si>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Плата, поступившая в рамках договора за предоставление права на размещение и эксплуатацию НТО, установку и эксплуатацию рекламных конструкций на землях, находящихся в собственности городских округов или земельных участтках, гос. собственность на которые не разграничена</t>
  </si>
  <si>
    <t xml:space="preserve">  Плата за выбросы загрязняющих веществ в атмосферный воздух стационарными объектами </t>
  </si>
  <si>
    <t>в 87 раз</t>
  </si>
  <si>
    <t>в 127 раз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</si>
  <si>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</si>
  <si>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в 5 раз</t>
  </si>
  <si>
    <t>000 11413004000 0000 410</t>
  </si>
  <si>
    <t xml:space="preserve">  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</si>
  <si>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в 23 раза</t>
  </si>
  <si>
    <t>000 11413004004 0000 410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</si>
  <si>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</si>
  <si>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</si>
  <si>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</si>
  <si>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</si>
  <si>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</si>
  <si>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</si>
  <si>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</si>
  <si>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</si>
  <si>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</si>
  <si>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</si>
  <si>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</si>
  <si>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</si>
  <si>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</si>
  <si>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</si>
  <si>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в 6 раз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</si>
  <si>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</si>
  <si>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</si>
  <si>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</si>
  <si>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</si>
  <si>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</si>
  <si>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</si>
  <si>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</si>
  <si>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</si>
  <si>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</si>
  <si>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</si>
  <si>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</si>
  <si>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</si>
  <si>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</si>
  <si>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</si>
  <si>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</si>
  <si>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</si>
  <si>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</si>
  <si>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</si>
  <si>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</si>
  <si>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</si>
  <si>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</si>
  <si>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000 1160700000 0000 140</t>
  </si>
  <si>
    <t>в 9,5 раз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</si>
  <si>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</si>
  <si>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</si>
  <si>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</si>
  <si>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000 1170500000 0000 180</t>
  </si>
  <si>
    <t xml:space="preserve"> Прочие неналоговые доходы</t>
  </si>
  <si>
    <t xml:space="preserve"> 000 1170504004 0000 180</t>
  </si>
  <si>
    <t xml:space="preserve">  Прочие неналоговые доходы бюджетов городских округов</t>
  </si>
  <si>
    <t>в 3,1 раза</t>
  </si>
  <si>
    <t>в 3,9 раза</t>
  </si>
  <si>
    <t>в 2,5 раза</t>
  </si>
  <si>
    <t>в 2,3 раза</t>
  </si>
  <si>
    <t>в 2,2 раза</t>
  </si>
  <si>
    <t>в 5,2 раза</t>
  </si>
  <si>
    <t>в 2 раза</t>
  </si>
  <si>
    <t>в 3,6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</si>
</sst>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49" fontId="7" fillId="0" borderId="16">
      <alignment horizontal="center"/>
    </xf>
    <xf numFmtId="4" fontId="7" fillId="0" borderId="16">
      <alignment horizontal="right" shrinkToFit="1"/>
    </xf>
    <xf numFmtId="0" fontId="15" fillId="0" borderId="1"/>
    <xf numFmtId="49" fontId="7" fillId="0" borderId="4">
      <alignment horizontal="center" vertical="center" wrapText="1"/>
    </xf>
  </cellStyleXfs>
  <cellXfs count="64">
    <xf numFmtId="0" fontId="0" fillId="0" borderId="0" xfId="0"/>
    <xf numFmtId="49" fontId="17" fillId="4" borderId="47" xfId="5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wrapText="1"/>
    </xf>
    <xf numFmtId="0" fontId="18" fillId="4" borderId="1" xfId="5" applyNumberFormat="1" applyFont="1" applyFill="1" applyAlignment="1" applyProtection="1">
      <alignment horizontal="center" wrapText="1"/>
    </xf>
    <xf numFmtId="0" fontId="19" fillId="4" borderId="0" xfId="0" applyFont="1" applyFill="1" applyProtection="1">
      <protection locked="0"/>
    </xf>
    <xf numFmtId="0" fontId="17" fillId="4" borderId="1" xfId="12" applyNumberFormat="1" applyFont="1" applyFill="1" applyProtection="1">
      <alignment horizontal="left"/>
    </xf>
    <xf numFmtId="0" fontId="18" fillId="4" borderId="1" xfId="1" applyNumberFormat="1" applyFont="1" applyFill="1" applyAlignment="1" applyProtection="1"/>
    <xf numFmtId="0" fontId="17" fillId="4" borderId="1" xfId="5" applyNumberFormat="1" applyFont="1" applyFill="1" applyProtection="1"/>
    <xf numFmtId="49" fontId="18" fillId="4" borderId="47" xfId="36" applyFont="1" applyFill="1" applyBorder="1" applyProtection="1">
      <alignment horizontal="center" vertical="center" wrapText="1"/>
      <protection locked="0"/>
    </xf>
    <xf numFmtId="49" fontId="18" fillId="4" borderId="47" xfId="36" applyFont="1" applyFill="1" applyBorder="1" applyAlignment="1" applyProtection="1">
      <alignment horizontal="center" vertical="center" wrapText="1"/>
      <protection locked="0"/>
    </xf>
    <xf numFmtId="0" fontId="16" fillId="4" borderId="47" xfId="0" applyFont="1" applyFill="1" applyBorder="1" applyAlignment="1" applyProtection="1">
      <alignment horizontal="center" vertical="center" wrapText="1"/>
      <protection locked="0"/>
    </xf>
    <xf numFmtId="4" fontId="16" fillId="4" borderId="47" xfId="0" applyNumberFormat="1" applyFont="1" applyFill="1" applyBorder="1" applyAlignment="1" applyProtection="1">
      <alignment horizontal="center" vertical="center" wrapText="1"/>
      <protection locked="0"/>
    </xf>
    <xf numFmtId="1" fontId="18" fillId="4" borderId="47" xfId="36" applyNumberFormat="1" applyFont="1" applyFill="1" applyBorder="1" applyAlignment="1" applyProtection="1">
      <alignment horizontal="center" vertical="center" wrapText="1"/>
    </xf>
    <xf numFmtId="1" fontId="18" fillId="4" borderId="47" xfId="37" applyNumberFormat="1" applyFont="1" applyFill="1" applyBorder="1" applyAlignment="1" applyProtection="1">
      <alignment horizontal="center" vertical="center" wrapText="1"/>
    </xf>
    <xf numFmtId="1" fontId="18" fillId="4" borderId="47" xfId="11" applyNumberFormat="1" applyFont="1" applyFill="1" applyBorder="1" applyAlignment="1" applyProtection="1">
      <alignment horizontal="center" vertical="center"/>
    </xf>
    <xf numFmtId="3" fontId="18" fillId="4" borderId="47" xfId="7" applyNumberFormat="1" applyFont="1" applyFill="1" applyBorder="1" applyAlignment="1" applyProtection="1">
      <alignment horizontal="center" vertical="center"/>
    </xf>
    <xf numFmtId="49" fontId="18" fillId="4" borderId="47" xfId="175" applyNumberFormat="1" applyFont="1" applyFill="1" applyBorder="1" applyProtection="1">
      <alignment horizontal="center"/>
    </xf>
    <xf numFmtId="0" fontId="18" fillId="4" borderId="47" xfId="49" applyNumberFormat="1" applyFont="1" applyFill="1" applyBorder="1" applyAlignment="1" applyProtection="1">
      <alignment wrapText="1"/>
    </xf>
    <xf numFmtId="0" fontId="19" fillId="4" borderId="1" xfId="177" applyFont="1" applyFill="1" applyProtection="1">
      <protection locked="0"/>
    </xf>
    <xf numFmtId="4" fontId="19" fillId="4" borderId="1" xfId="177" applyNumberFormat="1" applyFont="1" applyFill="1" applyProtection="1">
      <protection locked="0"/>
    </xf>
    <xf numFmtId="49" fontId="20" fillId="4" borderId="47" xfId="175" applyNumberFormat="1" applyFont="1" applyFill="1" applyBorder="1" applyProtection="1">
      <alignment horizontal="center"/>
    </xf>
    <xf numFmtId="0" fontId="20" fillId="4" borderId="47" xfId="49" applyNumberFormat="1" applyFont="1" applyFill="1" applyBorder="1" applyAlignment="1" applyProtection="1">
      <alignment wrapText="1"/>
    </xf>
    <xf numFmtId="49" fontId="17" fillId="4" borderId="47" xfId="175" applyNumberFormat="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vertical="top" wrapText="1"/>
    </xf>
    <xf numFmtId="49" fontId="17" fillId="4" borderId="47" xfId="175" applyNumberFormat="1" applyFont="1" applyFill="1" applyBorder="1" applyAlignment="1" applyProtection="1">
      <alignment horizontal="center" vertical="center"/>
    </xf>
    <xf numFmtId="49" fontId="19" fillId="4" borderId="47" xfId="175" applyNumberFormat="1" applyFont="1" applyFill="1" applyBorder="1" applyProtection="1">
      <alignment horizontal="center"/>
    </xf>
    <xf numFmtId="0" fontId="19" fillId="4" borderId="47" xfId="49" applyNumberFormat="1" applyFont="1" applyFill="1" applyBorder="1" applyAlignment="1" applyProtection="1">
      <alignment wrapText="1"/>
    </xf>
    <xf numFmtId="0" fontId="17" fillId="4" borderId="47" xfId="178" applyNumberFormat="1" applyFont="1" applyFill="1" applyBorder="1" applyAlignment="1" applyProtection="1">
      <alignment horizontal="left" vertical="top" wrapText="1"/>
    </xf>
    <xf numFmtId="49" fontId="18" fillId="4" borderId="47" xfId="51" applyFont="1" applyFill="1" applyBorder="1" applyProtection="1">
      <alignment horizontal="center"/>
    </xf>
    <xf numFmtId="4" fontId="19" fillId="4" borderId="0" xfId="0" applyNumberFormat="1" applyFont="1" applyFill="1" applyProtection="1">
      <protection locked="0"/>
    </xf>
    <xf numFmtId="49" fontId="20" fillId="4" borderId="47" xfId="51" applyFont="1" applyFill="1" applyBorder="1" applyProtection="1">
      <alignment horizontal="center"/>
    </xf>
    <xf numFmtId="4" fontId="16" fillId="4" borderId="0" xfId="0" applyNumberFormat="1" applyFont="1" applyFill="1" applyProtection="1">
      <protection locked="0"/>
    </xf>
    <xf numFmtId="0" fontId="16" fillId="4" borderId="0" xfId="0" applyFont="1" applyFill="1" applyProtection="1">
      <protection locked="0"/>
    </xf>
    <xf numFmtId="0" fontId="18" fillId="4" borderId="48" xfId="38" applyNumberFormat="1" applyFont="1" applyFill="1" applyBorder="1" applyAlignment="1" applyProtection="1">
      <alignment horizontal="left" wrapText="1"/>
    </xf>
    <xf numFmtId="0" fontId="18" fillId="4" borderId="49" xfId="38" applyNumberFormat="1" applyFont="1" applyFill="1" applyBorder="1" applyAlignment="1" applyProtection="1">
      <alignment horizontal="left" wrapText="1"/>
    </xf>
    <xf numFmtId="0" fontId="17" fillId="4" borderId="1" xfId="19" applyNumberFormat="1" applyFont="1" applyFill="1" applyProtection="1"/>
    <xf numFmtId="0" fontId="17" fillId="4" borderId="1" xfId="19" applyNumberFormat="1" applyFont="1" applyFill="1" applyAlignment="1" applyProtection="1"/>
    <xf numFmtId="0" fontId="17" fillId="4" borderId="1" xfId="56" applyNumberFormat="1" applyFont="1" applyFill="1" applyProtection="1"/>
    <xf numFmtId="0" fontId="19" fillId="4" borderId="0" xfId="0" applyFont="1" applyFill="1" applyAlignment="1" applyProtection="1">
      <protection locked="0"/>
    </xf>
    <xf numFmtId="10" fontId="17" fillId="4" borderId="47" xfId="7" applyNumberFormat="1" applyFont="1" applyFill="1" applyBorder="1" applyAlignment="1" applyProtection="1">
      <alignment horizontal="right" vertical="center"/>
    </xf>
    <xf numFmtId="10" fontId="18" fillId="4" borderId="47" xfId="7" applyNumberFormat="1" applyFont="1" applyFill="1" applyBorder="1" applyAlignment="1" applyProtection="1">
      <alignment horizontal="right" vertical="center"/>
    </xf>
    <xf numFmtId="4" fontId="18" fillId="4" borderId="1" xfId="7" applyNumberFormat="1" applyFont="1" applyFill="1" applyAlignment="1" applyProtection="1">
      <alignment horizontal="right" vertical="center"/>
    </xf>
    <xf numFmtId="10" fontId="16" fillId="4" borderId="47" xfId="177" applyNumberFormat="1" applyFont="1" applyFill="1" applyBorder="1" applyAlignment="1" applyProtection="1">
      <alignment horizontal="right" vertical="center"/>
      <protection locked="0"/>
    </xf>
    <xf numFmtId="10" fontId="22" fillId="4" borderId="47" xfId="177" applyNumberFormat="1" applyFont="1" applyFill="1" applyBorder="1" applyAlignment="1" applyProtection="1">
      <alignment horizontal="right" vertical="center"/>
      <protection locked="0"/>
    </xf>
    <xf numFmtId="4" fontId="17" fillId="4" borderId="1" xfId="7" applyNumberFormat="1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  <protection locked="0"/>
    </xf>
    <xf numFmtId="4" fontId="18" fillId="4" borderId="47" xfId="176" applyNumberFormat="1" applyFont="1" applyFill="1" applyBorder="1" applyAlignment="1" applyProtection="1">
      <alignment horizontal="right" vertical="center" shrinkToFit="1"/>
    </xf>
    <xf numFmtId="4" fontId="17" fillId="4" borderId="47" xfId="176" applyNumberFormat="1" applyFont="1" applyFill="1" applyBorder="1" applyAlignment="1" applyProtection="1">
      <alignment horizontal="right" vertical="center" shrinkToFit="1"/>
    </xf>
    <xf numFmtId="4" fontId="20" fillId="4" borderId="47" xfId="176" applyNumberFormat="1" applyFont="1" applyFill="1" applyBorder="1" applyAlignment="1" applyProtection="1">
      <alignment horizontal="right" vertical="center" shrinkToFit="1"/>
    </xf>
    <xf numFmtId="10" fontId="17" fillId="4" borderId="47" xfId="176" applyNumberFormat="1" applyFont="1" applyFill="1" applyBorder="1" applyAlignment="1" applyProtection="1">
      <alignment horizontal="right" vertical="center" shrinkToFit="1"/>
    </xf>
    <xf numFmtId="10" fontId="17" fillId="4" borderId="47" xfId="16" applyNumberFormat="1" applyFont="1" applyFill="1" applyBorder="1" applyAlignment="1" applyProtection="1">
      <alignment horizontal="right" vertical="center"/>
    </xf>
    <xf numFmtId="4" fontId="18" fillId="4" borderId="47" xfId="41" applyNumberFormat="1" applyFont="1" applyFill="1" applyBorder="1" applyAlignment="1" applyProtection="1">
      <alignment horizontal="right" vertical="center"/>
    </xf>
    <xf numFmtId="4" fontId="20" fillId="4" borderId="47" xfId="41" applyNumberFormat="1" applyFont="1" applyFill="1" applyBorder="1" applyAlignment="1" applyProtection="1">
      <alignment horizontal="right" vertical="center"/>
    </xf>
    <xf numFmtId="4" fontId="17" fillId="4" borderId="47" xfId="41" applyNumberFormat="1" applyFont="1" applyFill="1" applyBorder="1" applyAlignment="1" applyProtection="1">
      <alignment horizontal="right" vertical="center"/>
    </xf>
    <xf numFmtId="4" fontId="18" fillId="4" borderId="47" xfId="49" applyNumberFormat="1" applyFont="1" applyFill="1" applyBorder="1" applyAlignment="1" applyProtection="1">
      <alignment horizontal="right" vertical="center" wrapText="1"/>
    </xf>
    <xf numFmtId="10" fontId="18" fillId="4" borderId="47" xfId="16" applyNumberFormat="1" applyFont="1" applyFill="1" applyBorder="1" applyAlignment="1" applyProtection="1">
      <alignment horizontal="right" vertical="center"/>
    </xf>
    <xf numFmtId="4" fontId="20" fillId="4" borderId="47" xfId="49" applyNumberFormat="1" applyFont="1" applyFill="1" applyBorder="1" applyAlignment="1" applyProtection="1">
      <alignment horizontal="right" vertical="center" wrapText="1"/>
    </xf>
    <xf numFmtId="10" fontId="20" fillId="4" borderId="47" xfId="16" applyNumberFormat="1" applyFont="1" applyFill="1" applyBorder="1" applyAlignment="1" applyProtection="1">
      <alignment horizontal="right" vertical="center"/>
    </xf>
    <xf numFmtId="4" fontId="17" fillId="4" borderId="47" xfId="49" applyNumberFormat="1" applyFont="1" applyFill="1" applyBorder="1" applyAlignment="1" applyProtection="1">
      <alignment horizontal="right" vertical="center" wrapText="1"/>
    </xf>
    <xf numFmtId="10" fontId="21" fillId="4" borderId="47" xfId="16" applyNumberFormat="1" applyFont="1" applyFill="1" applyBorder="1" applyAlignment="1" applyProtection="1">
      <alignment horizontal="right" vertical="center"/>
    </xf>
    <xf numFmtId="10" fontId="23" fillId="4" borderId="47" xfId="16" applyNumberFormat="1" applyFont="1" applyFill="1" applyBorder="1" applyAlignment="1" applyProtection="1">
      <alignment horizontal="right" vertical="center"/>
    </xf>
    <xf numFmtId="10" fontId="19" fillId="4" borderId="47" xfId="16" applyNumberFormat="1" applyFont="1" applyFill="1" applyBorder="1" applyAlignment="1" applyProtection="1">
      <alignment horizontal="right" vertical="center"/>
    </xf>
    <xf numFmtId="4" fontId="17" fillId="4" borderId="1" xfId="23" applyNumberFormat="1" applyFont="1" applyFill="1" applyProtection="1"/>
    <xf numFmtId="4" fontId="17" fillId="4" borderId="1" xfId="5" applyNumberFormat="1" applyFont="1" applyFill="1" applyProtection="1"/>
  </cellXfs>
  <cellStyles count="179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3 2" xfId="175"/>
    <cellStyle name="xl44" xfId="51"/>
    <cellStyle name="xl44 2" xfId="178"/>
    <cellStyle name="xl45" xfId="37"/>
    <cellStyle name="xl45 2" xfId="176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zoomScale="120" zoomScaleNormal="120" workbookViewId="0">
      <selection activeCell="I11" sqref="I11"/>
    </sheetView>
  </sheetViews>
  <sheetFormatPr defaultRowHeight="12" x14ac:dyDescent="0.2"/>
  <cols>
    <col min="1" max="1" width="21.85546875" style="4" customWidth="1"/>
    <col min="2" max="2" width="90" style="38" customWidth="1"/>
    <col min="3" max="3" width="13.85546875" style="4" customWidth="1"/>
    <col min="4" max="4" width="14.28515625" style="4" customWidth="1"/>
    <col min="5" max="5" width="13.7109375" style="4" customWidth="1"/>
    <col min="6" max="6" width="10.5703125" style="4" customWidth="1"/>
    <col min="7" max="7" width="15.85546875" style="45" customWidth="1"/>
    <col min="8" max="8" width="13.42578125" style="4" customWidth="1"/>
    <col min="9" max="9" width="13.140625" style="4" customWidth="1"/>
    <col min="10" max="16384" width="9.140625" style="4"/>
  </cols>
  <sheetData>
    <row r="1" spans="1:10" ht="35.25" customHeight="1" x14ac:dyDescent="0.2">
      <c r="A1" s="3" t="s">
        <v>427</v>
      </c>
      <c r="B1" s="3"/>
      <c r="C1" s="3"/>
      <c r="D1" s="3"/>
      <c r="E1" s="3"/>
      <c r="F1" s="3"/>
      <c r="G1" s="3"/>
    </row>
    <row r="3" spans="1:10" x14ac:dyDescent="0.2">
      <c r="A3" s="5"/>
      <c r="B3" s="6"/>
      <c r="C3" s="7"/>
      <c r="D3" s="62"/>
      <c r="E3" s="63"/>
      <c r="F3" s="7"/>
      <c r="G3" s="41" t="s">
        <v>274</v>
      </c>
    </row>
    <row r="4" spans="1:10" ht="72" x14ac:dyDescent="0.2">
      <c r="A4" s="8" t="s">
        <v>272</v>
      </c>
      <c r="B4" s="9" t="s">
        <v>273</v>
      </c>
      <c r="C4" s="10" t="s">
        <v>383</v>
      </c>
      <c r="D4" s="10" t="s">
        <v>430</v>
      </c>
      <c r="E4" s="10" t="s">
        <v>428</v>
      </c>
      <c r="F4" s="11" t="s">
        <v>426</v>
      </c>
      <c r="G4" s="11" t="s">
        <v>429</v>
      </c>
    </row>
    <row r="5" spans="1:10" ht="15.75" customHeight="1" x14ac:dyDescent="0.2">
      <c r="A5" s="12" t="s">
        <v>0</v>
      </c>
      <c r="B5" s="12">
        <v>2</v>
      </c>
      <c r="C5" s="13" t="s">
        <v>2</v>
      </c>
      <c r="D5" s="13" t="s">
        <v>1</v>
      </c>
      <c r="E5" s="13" t="s">
        <v>2</v>
      </c>
      <c r="F5" s="14">
        <v>6</v>
      </c>
      <c r="G5" s="15">
        <v>7</v>
      </c>
    </row>
    <row r="6" spans="1:10" s="18" customFormat="1" x14ac:dyDescent="0.2">
      <c r="A6" s="16" t="s">
        <v>4</v>
      </c>
      <c r="B6" s="17" t="s">
        <v>3</v>
      </c>
      <c r="C6" s="54">
        <f>C7+C17+C27+C35+C43+C50+C63+C88+C96+C105+C119+C122+C181</f>
        <v>804079176.84999979</v>
      </c>
      <c r="D6" s="46">
        <f>D7+D17+D27+D35+D43+D50+D63+D88+D96+D105+D119+D122+D181</f>
        <v>3717642020.1399999</v>
      </c>
      <c r="E6" s="46">
        <f>E7+E17+E27+E35+E43+E50+E63+E88+E96+E105+E119+E122+E181</f>
        <v>619141786.26999998</v>
      </c>
      <c r="F6" s="55">
        <f>E6/D6</f>
        <v>0.16654152898957286</v>
      </c>
      <c r="G6" s="42">
        <f>E6/C6</f>
        <v>0.77000101991883851</v>
      </c>
      <c r="I6" s="19"/>
      <c r="J6" s="19"/>
    </row>
    <row r="7" spans="1:10" s="18" customFormat="1" x14ac:dyDescent="0.2">
      <c r="A7" s="20" t="s">
        <v>6</v>
      </c>
      <c r="B7" s="21" t="s">
        <v>5</v>
      </c>
      <c r="C7" s="56">
        <f>C8</f>
        <v>557302323.93999994</v>
      </c>
      <c r="D7" s="56">
        <f>D8</f>
        <v>2082508000</v>
      </c>
      <c r="E7" s="56">
        <f>E8</f>
        <v>404541160.50999999</v>
      </c>
      <c r="F7" s="57">
        <f t="shared" ref="F7:F70" si="0">E7/D7</f>
        <v>0.19425671378453288</v>
      </c>
      <c r="G7" s="42">
        <f t="shared" ref="G7:G73" si="1">E7/C7</f>
        <v>0.72589175234365888</v>
      </c>
      <c r="I7" s="19"/>
      <c r="J7" s="19"/>
    </row>
    <row r="8" spans="1:10" s="18" customFormat="1" x14ac:dyDescent="0.2">
      <c r="A8" s="22" t="s">
        <v>8</v>
      </c>
      <c r="B8" s="2" t="s">
        <v>7</v>
      </c>
      <c r="C8" s="58">
        <f>C9+C10+C11+C12+C13+C14+C15+C16</f>
        <v>557302323.93999994</v>
      </c>
      <c r="D8" s="58">
        <f t="shared" ref="D8:E8" si="2">D9+D10+D11+D12+D13+D14+D15+D16</f>
        <v>2082508000</v>
      </c>
      <c r="E8" s="58">
        <f t="shared" si="2"/>
        <v>404541160.50999999</v>
      </c>
      <c r="F8" s="50">
        <f t="shared" si="0"/>
        <v>0.19425671378453288</v>
      </c>
      <c r="G8" s="42">
        <f t="shared" si="1"/>
        <v>0.72589175234365888</v>
      </c>
      <c r="I8" s="19"/>
      <c r="J8" s="19"/>
    </row>
    <row r="9" spans="1:10" s="18" customFormat="1" ht="36" x14ac:dyDescent="0.2">
      <c r="A9" s="22" t="s">
        <v>9</v>
      </c>
      <c r="B9" s="2" t="s">
        <v>465</v>
      </c>
      <c r="C9" s="58">
        <v>535897567.42000002</v>
      </c>
      <c r="D9" s="47">
        <v>1904730000</v>
      </c>
      <c r="E9" s="47">
        <v>359243470.17000002</v>
      </c>
      <c r="F9" s="50">
        <f t="shared" si="0"/>
        <v>0.18860598098943157</v>
      </c>
      <c r="G9" s="42">
        <f t="shared" si="1"/>
        <v>0.67035846402424415</v>
      </c>
      <c r="H9" s="19"/>
      <c r="I9" s="19"/>
      <c r="J9" s="19"/>
    </row>
    <row r="10" spans="1:10" s="18" customFormat="1" ht="48" x14ac:dyDescent="0.2">
      <c r="A10" s="22" t="s">
        <v>11</v>
      </c>
      <c r="B10" s="2" t="s">
        <v>10</v>
      </c>
      <c r="C10" s="58">
        <v>8542255.7899999991</v>
      </c>
      <c r="D10" s="47">
        <v>16700000</v>
      </c>
      <c r="E10" s="47">
        <v>-820180.94</v>
      </c>
      <c r="F10" s="59"/>
      <c r="G10" s="43"/>
      <c r="I10" s="19"/>
      <c r="J10" s="19"/>
    </row>
    <row r="11" spans="1:10" s="18" customFormat="1" ht="24" x14ac:dyDescent="0.2">
      <c r="A11" s="22" t="s">
        <v>13</v>
      </c>
      <c r="B11" s="23" t="s">
        <v>12</v>
      </c>
      <c r="C11" s="58">
        <v>3308885.04</v>
      </c>
      <c r="D11" s="47">
        <v>26095000</v>
      </c>
      <c r="E11" s="47">
        <v>84731.82</v>
      </c>
      <c r="F11" s="50">
        <f t="shared" si="0"/>
        <v>3.2470519256562564E-3</v>
      </c>
      <c r="G11" s="42">
        <f t="shared" si="1"/>
        <v>2.5607362895871417E-2</v>
      </c>
      <c r="I11" s="19"/>
      <c r="J11" s="19"/>
    </row>
    <row r="12" spans="1:10" s="18" customFormat="1" ht="36" x14ac:dyDescent="0.2">
      <c r="A12" s="22" t="s">
        <v>14</v>
      </c>
      <c r="B12" s="2" t="s">
        <v>466</v>
      </c>
      <c r="C12" s="58">
        <v>1590137.4</v>
      </c>
      <c r="D12" s="47">
        <v>8470000</v>
      </c>
      <c r="E12" s="47">
        <v>1828959.6</v>
      </c>
      <c r="F12" s="50">
        <f t="shared" si="0"/>
        <v>0.21593383707201891</v>
      </c>
      <c r="G12" s="42">
        <f t="shared" si="1"/>
        <v>1.1501896628555497</v>
      </c>
      <c r="I12" s="19"/>
      <c r="J12" s="19"/>
    </row>
    <row r="13" spans="1:10" s="18" customFormat="1" ht="36" x14ac:dyDescent="0.2">
      <c r="A13" s="22" t="s">
        <v>467</v>
      </c>
      <c r="B13" s="2" t="s">
        <v>468</v>
      </c>
      <c r="C13" s="58">
        <v>7963478.29</v>
      </c>
      <c r="D13" s="47">
        <v>106385000</v>
      </c>
      <c r="E13" s="47">
        <v>28737049.609999999</v>
      </c>
      <c r="F13" s="50">
        <f t="shared" si="0"/>
        <v>0.27012313399445409</v>
      </c>
      <c r="G13" s="42" t="s">
        <v>469</v>
      </c>
      <c r="I13" s="19"/>
      <c r="J13" s="19"/>
    </row>
    <row r="14" spans="1:10" s="18" customFormat="1" ht="59.25" customHeight="1" x14ac:dyDescent="0.2">
      <c r="A14" s="24" t="s">
        <v>470</v>
      </c>
      <c r="B14" s="23" t="s">
        <v>471</v>
      </c>
      <c r="C14" s="58">
        <v>0</v>
      </c>
      <c r="D14" s="47">
        <v>0</v>
      </c>
      <c r="E14" s="47">
        <v>223.95</v>
      </c>
      <c r="F14" s="50"/>
      <c r="G14" s="43"/>
      <c r="I14" s="19"/>
      <c r="J14" s="19"/>
    </row>
    <row r="15" spans="1:10" s="18" customFormat="1" ht="36" customHeight="1" x14ac:dyDescent="0.2">
      <c r="A15" s="24" t="s">
        <v>472</v>
      </c>
      <c r="B15" s="23" t="s">
        <v>473</v>
      </c>
      <c r="C15" s="58">
        <v>0</v>
      </c>
      <c r="D15" s="47">
        <v>10008000</v>
      </c>
      <c r="E15" s="47">
        <v>8374314.3399999999</v>
      </c>
      <c r="F15" s="50">
        <f t="shared" si="0"/>
        <v>0.83676202438049563</v>
      </c>
      <c r="G15" s="43"/>
      <c r="I15" s="19"/>
      <c r="J15" s="19"/>
    </row>
    <row r="16" spans="1:10" s="18" customFormat="1" ht="37.5" customHeight="1" x14ac:dyDescent="0.2">
      <c r="A16" s="24" t="s">
        <v>474</v>
      </c>
      <c r="B16" s="23" t="s">
        <v>475</v>
      </c>
      <c r="C16" s="58">
        <v>0</v>
      </c>
      <c r="D16" s="47">
        <v>10120000</v>
      </c>
      <c r="E16" s="47">
        <v>7092591.96</v>
      </c>
      <c r="F16" s="50">
        <f t="shared" si="0"/>
        <v>0.70084900790513838</v>
      </c>
      <c r="G16" s="43"/>
      <c r="I16" s="19"/>
      <c r="J16" s="19"/>
    </row>
    <row r="17" spans="1:10" s="18" customFormat="1" ht="24" x14ac:dyDescent="0.2">
      <c r="A17" s="20" t="s">
        <v>16</v>
      </c>
      <c r="B17" s="21" t="s">
        <v>15</v>
      </c>
      <c r="C17" s="56">
        <f>C18</f>
        <v>6018494.790000001</v>
      </c>
      <c r="D17" s="48">
        <f>D18</f>
        <v>33751000</v>
      </c>
      <c r="E17" s="48">
        <f>E18</f>
        <v>9074234.2999999989</v>
      </c>
      <c r="F17" s="57">
        <f t="shared" si="0"/>
        <v>0.26885823531154629</v>
      </c>
      <c r="G17" s="42">
        <f t="shared" si="1"/>
        <v>1.5077248741790465</v>
      </c>
      <c r="I17" s="19"/>
      <c r="J17" s="19"/>
    </row>
    <row r="18" spans="1:10" s="18" customFormat="1" x14ac:dyDescent="0.2">
      <c r="A18" s="22" t="s">
        <v>18</v>
      </c>
      <c r="B18" s="2" t="s">
        <v>17</v>
      </c>
      <c r="C18" s="58">
        <f>C19+C21+C23+C25</f>
        <v>6018494.790000001</v>
      </c>
      <c r="D18" s="47">
        <f>D19+D21+D23+D25</f>
        <v>33751000</v>
      </c>
      <c r="E18" s="47">
        <f>E19+E21+E23+E25</f>
        <v>9074234.2999999989</v>
      </c>
      <c r="F18" s="50">
        <f t="shared" si="0"/>
        <v>0.26885823531154629</v>
      </c>
      <c r="G18" s="42">
        <f t="shared" si="1"/>
        <v>1.5077248741790465</v>
      </c>
      <c r="I18" s="19"/>
      <c r="J18" s="19"/>
    </row>
    <row r="19" spans="1:10" s="18" customFormat="1" ht="36" x14ac:dyDescent="0.2">
      <c r="A19" s="22" t="s">
        <v>20</v>
      </c>
      <c r="B19" s="2" t="s">
        <v>19</v>
      </c>
      <c r="C19" s="58">
        <v>2849861.1</v>
      </c>
      <c r="D19" s="47">
        <v>15986000</v>
      </c>
      <c r="E19" s="47">
        <v>4664879.51</v>
      </c>
      <c r="F19" s="50">
        <f t="shared" si="0"/>
        <v>0.29181030339046665</v>
      </c>
      <c r="G19" s="42">
        <f t="shared" si="1"/>
        <v>1.636879604413001</v>
      </c>
      <c r="I19" s="19"/>
      <c r="J19" s="19"/>
    </row>
    <row r="20" spans="1:10" s="18" customFormat="1" ht="48" x14ac:dyDescent="0.2">
      <c r="A20" s="22" t="s">
        <v>22</v>
      </c>
      <c r="B20" s="2" t="s">
        <v>21</v>
      </c>
      <c r="C20" s="58">
        <v>2849861.1</v>
      </c>
      <c r="D20" s="47">
        <v>15986000</v>
      </c>
      <c r="E20" s="47">
        <v>4664879.51</v>
      </c>
      <c r="F20" s="50">
        <f t="shared" si="0"/>
        <v>0.29181030339046665</v>
      </c>
      <c r="G20" s="42">
        <f t="shared" si="1"/>
        <v>1.636879604413001</v>
      </c>
      <c r="I20" s="19"/>
      <c r="J20" s="19"/>
    </row>
    <row r="21" spans="1:10" s="18" customFormat="1" ht="36" x14ac:dyDescent="0.2">
      <c r="A21" s="25" t="s">
        <v>24</v>
      </c>
      <c r="B21" s="26" t="s">
        <v>23</v>
      </c>
      <c r="C21" s="58">
        <v>20386.560000000001</v>
      </c>
      <c r="D21" s="47">
        <v>111000</v>
      </c>
      <c r="E21" s="47">
        <v>19145.349999999999</v>
      </c>
      <c r="F21" s="50">
        <f t="shared" si="0"/>
        <v>0.17248063063063063</v>
      </c>
      <c r="G21" s="42">
        <f t="shared" si="1"/>
        <v>0.9391162609091479</v>
      </c>
      <c r="I21" s="19"/>
      <c r="J21" s="19"/>
    </row>
    <row r="22" spans="1:10" s="18" customFormat="1" ht="60" x14ac:dyDescent="0.2">
      <c r="A22" s="25" t="s">
        <v>26</v>
      </c>
      <c r="B22" s="26" t="s">
        <v>25</v>
      </c>
      <c r="C22" s="58">
        <v>20386.560000000001</v>
      </c>
      <c r="D22" s="47">
        <v>111000</v>
      </c>
      <c r="E22" s="47">
        <v>19145.349999999999</v>
      </c>
      <c r="F22" s="50">
        <f t="shared" si="0"/>
        <v>0.17248063063063063</v>
      </c>
      <c r="G22" s="42">
        <f t="shared" si="1"/>
        <v>0.9391162609091479</v>
      </c>
      <c r="I22" s="19"/>
      <c r="J22" s="19"/>
    </row>
    <row r="23" spans="1:10" s="18" customFormat="1" ht="36" x14ac:dyDescent="0.2">
      <c r="A23" s="22" t="s">
        <v>28</v>
      </c>
      <c r="B23" s="2" t="s">
        <v>27</v>
      </c>
      <c r="C23" s="58">
        <v>3464972.72</v>
      </c>
      <c r="D23" s="47">
        <v>19762000</v>
      </c>
      <c r="E23" s="47">
        <v>4987989.6100000003</v>
      </c>
      <c r="F23" s="50">
        <f t="shared" si="0"/>
        <v>0.25240307711770066</v>
      </c>
      <c r="G23" s="42">
        <f t="shared" si="1"/>
        <v>1.4395465745542724</v>
      </c>
      <c r="I23" s="19"/>
      <c r="J23" s="19"/>
    </row>
    <row r="24" spans="1:10" s="18" customFormat="1" ht="48" x14ac:dyDescent="0.2">
      <c r="A24" s="22" t="s">
        <v>30</v>
      </c>
      <c r="B24" s="2" t="s">
        <v>29</v>
      </c>
      <c r="C24" s="58">
        <v>3464972.72</v>
      </c>
      <c r="D24" s="47">
        <v>19762000</v>
      </c>
      <c r="E24" s="47">
        <v>4987989.6100000003</v>
      </c>
      <c r="F24" s="50">
        <f t="shared" si="0"/>
        <v>0.25240307711770066</v>
      </c>
      <c r="G24" s="42">
        <f t="shared" si="1"/>
        <v>1.4395465745542724</v>
      </c>
      <c r="I24" s="19"/>
      <c r="J24" s="19"/>
    </row>
    <row r="25" spans="1:10" s="18" customFormat="1" ht="36" x14ac:dyDescent="0.2">
      <c r="A25" s="22" t="s">
        <v>32</v>
      </c>
      <c r="B25" s="2" t="s">
        <v>31</v>
      </c>
      <c r="C25" s="58">
        <v>-316725.59000000003</v>
      </c>
      <c r="D25" s="47">
        <v>-2108000</v>
      </c>
      <c r="E25" s="47">
        <v>-597780.17000000004</v>
      </c>
      <c r="F25" s="50">
        <f t="shared" si="0"/>
        <v>0.28357693074003798</v>
      </c>
      <c r="G25" s="42">
        <f t="shared" si="1"/>
        <v>1.8873756616887192</v>
      </c>
      <c r="I25" s="19"/>
      <c r="J25" s="19"/>
    </row>
    <row r="26" spans="1:10" s="18" customFormat="1" ht="48" x14ac:dyDescent="0.2">
      <c r="A26" s="22" t="s">
        <v>34</v>
      </c>
      <c r="B26" s="2" t="s">
        <v>33</v>
      </c>
      <c r="C26" s="58">
        <v>-316725.59000000003</v>
      </c>
      <c r="D26" s="47">
        <v>-2108000</v>
      </c>
      <c r="E26" s="47">
        <v>-597780.17000000004</v>
      </c>
      <c r="F26" s="50">
        <f t="shared" si="0"/>
        <v>0.28357693074003798</v>
      </c>
      <c r="G26" s="42">
        <f t="shared" si="1"/>
        <v>1.8873756616887192</v>
      </c>
      <c r="I26" s="19"/>
      <c r="J26" s="19"/>
    </row>
    <row r="27" spans="1:10" s="18" customFormat="1" x14ac:dyDescent="0.2">
      <c r="A27" s="20" t="s">
        <v>36</v>
      </c>
      <c r="B27" s="21" t="s">
        <v>35</v>
      </c>
      <c r="C27" s="56">
        <f>C28+C31+C33</f>
        <v>51205107.140000001</v>
      </c>
      <c r="D27" s="48">
        <f>D28+D31+D33</f>
        <v>169407000</v>
      </c>
      <c r="E27" s="48">
        <f>E28+E31+E33</f>
        <v>-8448354.0199999996</v>
      </c>
      <c r="F27" s="60"/>
      <c r="G27" s="43"/>
      <c r="I27" s="19"/>
      <c r="J27" s="19"/>
    </row>
    <row r="28" spans="1:10" s="18" customFormat="1" x14ac:dyDescent="0.2">
      <c r="A28" s="22" t="s">
        <v>38</v>
      </c>
      <c r="B28" s="2" t="s">
        <v>37</v>
      </c>
      <c r="C28" s="58">
        <f>C29+C30</f>
        <v>-627047.51</v>
      </c>
      <c r="D28" s="47">
        <f>D29+D30</f>
        <v>194000</v>
      </c>
      <c r="E28" s="47">
        <f>E29+E30</f>
        <v>-2414521.7400000002</v>
      </c>
      <c r="F28" s="59"/>
      <c r="G28" s="42" t="s">
        <v>542</v>
      </c>
      <c r="I28" s="19"/>
      <c r="J28" s="19"/>
    </row>
    <row r="29" spans="1:10" s="18" customFormat="1" x14ac:dyDescent="0.2">
      <c r="A29" s="22" t="s">
        <v>39</v>
      </c>
      <c r="B29" s="2" t="s">
        <v>37</v>
      </c>
      <c r="C29" s="58">
        <v>-617612.44999999995</v>
      </c>
      <c r="D29" s="47">
        <v>194000</v>
      </c>
      <c r="E29" s="47">
        <v>-2414372.2200000002</v>
      </c>
      <c r="F29" s="59"/>
      <c r="G29" s="42" t="s">
        <v>542</v>
      </c>
      <c r="I29" s="19"/>
      <c r="J29" s="19"/>
    </row>
    <row r="30" spans="1:10" s="18" customFormat="1" ht="24" x14ac:dyDescent="0.2">
      <c r="A30" s="22" t="s">
        <v>41</v>
      </c>
      <c r="B30" s="2" t="s">
        <v>40</v>
      </c>
      <c r="C30" s="58">
        <v>-9435.06</v>
      </c>
      <c r="D30" s="47">
        <v>0</v>
      </c>
      <c r="E30" s="47">
        <v>-149.52000000000001</v>
      </c>
      <c r="F30" s="61">
        <v>0</v>
      </c>
      <c r="G30" s="42">
        <f t="shared" si="1"/>
        <v>1.5847276010963366E-2</v>
      </c>
      <c r="I30" s="19"/>
      <c r="J30" s="19"/>
    </row>
    <row r="31" spans="1:10" s="18" customFormat="1" x14ac:dyDescent="0.2">
      <c r="A31" s="22" t="s">
        <v>43</v>
      </c>
      <c r="B31" s="2" t="s">
        <v>42</v>
      </c>
      <c r="C31" s="58">
        <v>72455.91</v>
      </c>
      <c r="D31" s="47">
        <v>83000</v>
      </c>
      <c r="E31" s="47">
        <v>223802.58</v>
      </c>
      <c r="F31" s="50">
        <f t="shared" si="0"/>
        <v>2.6964166265060241</v>
      </c>
      <c r="G31" s="42" t="s">
        <v>541</v>
      </c>
      <c r="I31" s="19"/>
      <c r="J31" s="19"/>
    </row>
    <row r="32" spans="1:10" s="18" customFormat="1" x14ac:dyDescent="0.2">
      <c r="A32" s="22" t="s">
        <v>44</v>
      </c>
      <c r="B32" s="2" t="s">
        <v>42</v>
      </c>
      <c r="C32" s="58">
        <v>72455.91</v>
      </c>
      <c r="D32" s="47">
        <v>83000</v>
      </c>
      <c r="E32" s="47">
        <v>223802.58</v>
      </c>
      <c r="F32" s="50">
        <f t="shared" si="0"/>
        <v>2.6964166265060241</v>
      </c>
      <c r="G32" s="42" t="s">
        <v>541</v>
      </c>
      <c r="I32" s="19"/>
      <c r="J32" s="19"/>
    </row>
    <row r="33" spans="1:10" s="18" customFormat="1" x14ac:dyDescent="0.2">
      <c r="A33" s="22" t="s">
        <v>46</v>
      </c>
      <c r="B33" s="2" t="s">
        <v>45</v>
      </c>
      <c r="C33" s="58">
        <v>51759698.740000002</v>
      </c>
      <c r="D33" s="47">
        <v>169130000</v>
      </c>
      <c r="E33" s="47">
        <v>-6257634.8600000003</v>
      </c>
      <c r="F33" s="59"/>
      <c r="G33" s="43"/>
      <c r="I33" s="19"/>
      <c r="J33" s="19"/>
    </row>
    <row r="34" spans="1:10" s="18" customFormat="1" ht="24" x14ac:dyDescent="0.2">
      <c r="A34" s="22" t="s">
        <v>48</v>
      </c>
      <c r="B34" s="2" t="s">
        <v>47</v>
      </c>
      <c r="C34" s="58">
        <v>51759698.740000002</v>
      </c>
      <c r="D34" s="47">
        <v>169130000</v>
      </c>
      <c r="E34" s="47">
        <v>-6257634.8600000003</v>
      </c>
      <c r="F34" s="59"/>
      <c r="G34" s="43"/>
      <c r="I34" s="19"/>
      <c r="J34" s="19"/>
    </row>
    <row r="35" spans="1:10" s="18" customFormat="1" x14ac:dyDescent="0.2">
      <c r="A35" s="20" t="s">
        <v>50</v>
      </c>
      <c r="B35" s="21" t="s">
        <v>49</v>
      </c>
      <c r="C35" s="56">
        <f>C36+C38</f>
        <v>77973862.890000001</v>
      </c>
      <c r="D35" s="56">
        <f t="shared" ref="D35:E35" si="3">D36+D38</f>
        <v>821738000</v>
      </c>
      <c r="E35" s="56">
        <f t="shared" si="3"/>
        <v>70884681.459999993</v>
      </c>
      <c r="F35" s="57">
        <f t="shared" si="0"/>
        <v>8.6261900338063954E-2</v>
      </c>
      <c r="G35" s="42">
        <f t="shared" si="1"/>
        <v>0.90908259297091742</v>
      </c>
      <c r="I35" s="19"/>
      <c r="J35" s="19"/>
    </row>
    <row r="36" spans="1:10" s="18" customFormat="1" x14ac:dyDescent="0.2">
      <c r="A36" s="22" t="s">
        <v>52</v>
      </c>
      <c r="B36" s="2" t="s">
        <v>51</v>
      </c>
      <c r="C36" s="58">
        <f>C37</f>
        <v>11851582.93</v>
      </c>
      <c r="D36" s="47">
        <f t="shared" ref="D36:E36" si="4">D37</f>
        <v>442997000</v>
      </c>
      <c r="E36" s="47">
        <f t="shared" si="4"/>
        <v>-5061810.6900000004</v>
      </c>
      <c r="F36" s="59"/>
      <c r="G36" s="43"/>
      <c r="I36" s="19"/>
      <c r="J36" s="19"/>
    </row>
    <row r="37" spans="1:10" s="18" customFormat="1" ht="24" x14ac:dyDescent="0.2">
      <c r="A37" s="22" t="s">
        <v>54</v>
      </c>
      <c r="B37" s="2" t="s">
        <v>53</v>
      </c>
      <c r="C37" s="58">
        <v>11851582.93</v>
      </c>
      <c r="D37" s="47">
        <v>442997000</v>
      </c>
      <c r="E37" s="47">
        <v>-5061810.6900000004</v>
      </c>
      <c r="F37" s="59"/>
      <c r="G37" s="43"/>
      <c r="I37" s="19"/>
      <c r="J37" s="19"/>
    </row>
    <row r="38" spans="1:10" s="18" customFormat="1" x14ac:dyDescent="0.2">
      <c r="A38" s="22" t="s">
        <v>56</v>
      </c>
      <c r="B38" s="2" t="s">
        <v>55</v>
      </c>
      <c r="C38" s="58">
        <f>C39+C41</f>
        <v>66122279.960000001</v>
      </c>
      <c r="D38" s="47">
        <f t="shared" ref="D38:E38" si="5">D39+D41</f>
        <v>378741000</v>
      </c>
      <c r="E38" s="47">
        <f t="shared" si="5"/>
        <v>75946492.149999991</v>
      </c>
      <c r="F38" s="50">
        <f t="shared" si="0"/>
        <v>0.20052355607129935</v>
      </c>
      <c r="G38" s="42">
        <f t="shared" si="1"/>
        <v>1.1485764283376654</v>
      </c>
      <c r="I38" s="19"/>
      <c r="J38" s="19"/>
    </row>
    <row r="39" spans="1:10" s="18" customFormat="1" x14ac:dyDescent="0.2">
      <c r="A39" s="22" t="s">
        <v>58</v>
      </c>
      <c r="B39" s="2" t="s">
        <v>57</v>
      </c>
      <c r="C39" s="58">
        <f>C40</f>
        <v>63389965.850000001</v>
      </c>
      <c r="D39" s="47">
        <f t="shared" ref="D39:E39" si="6">D40</f>
        <v>294671000</v>
      </c>
      <c r="E39" s="47">
        <f t="shared" si="6"/>
        <v>76436051.569999993</v>
      </c>
      <c r="F39" s="50">
        <f t="shared" si="0"/>
        <v>0.25939455043081944</v>
      </c>
      <c r="G39" s="42">
        <f t="shared" si="1"/>
        <v>1.2058067952090559</v>
      </c>
      <c r="I39" s="19"/>
      <c r="J39" s="19"/>
    </row>
    <row r="40" spans="1:10" s="18" customFormat="1" x14ac:dyDescent="0.2">
      <c r="A40" s="22" t="s">
        <v>60</v>
      </c>
      <c r="B40" s="2" t="s">
        <v>59</v>
      </c>
      <c r="C40" s="58">
        <v>63389965.850000001</v>
      </c>
      <c r="D40" s="47">
        <v>294671000</v>
      </c>
      <c r="E40" s="47">
        <v>76436051.569999993</v>
      </c>
      <c r="F40" s="50">
        <f t="shared" si="0"/>
        <v>0.25939455043081944</v>
      </c>
      <c r="G40" s="42">
        <f t="shared" si="1"/>
        <v>1.2058067952090559</v>
      </c>
      <c r="I40" s="19"/>
      <c r="J40" s="19"/>
    </row>
    <row r="41" spans="1:10" s="18" customFormat="1" x14ac:dyDescent="0.2">
      <c r="A41" s="22" t="s">
        <v>62</v>
      </c>
      <c r="B41" s="2" t="s">
        <v>61</v>
      </c>
      <c r="C41" s="58">
        <f>C42</f>
        <v>2732314.11</v>
      </c>
      <c r="D41" s="47">
        <f t="shared" ref="D41:E41" si="7">D42</f>
        <v>84070000</v>
      </c>
      <c r="E41" s="47">
        <f t="shared" si="7"/>
        <v>-489559.42</v>
      </c>
      <c r="F41" s="59"/>
      <c r="G41" s="43"/>
      <c r="I41" s="19"/>
      <c r="J41" s="19"/>
    </row>
    <row r="42" spans="1:10" s="18" customFormat="1" x14ac:dyDescent="0.2">
      <c r="A42" s="22" t="s">
        <v>64</v>
      </c>
      <c r="B42" s="2" t="s">
        <v>63</v>
      </c>
      <c r="C42" s="58">
        <v>2732314.11</v>
      </c>
      <c r="D42" s="47">
        <v>84070000</v>
      </c>
      <c r="E42" s="47">
        <v>-489559.42</v>
      </c>
      <c r="F42" s="59"/>
      <c r="G42" s="43"/>
      <c r="I42" s="19"/>
      <c r="J42" s="19"/>
    </row>
    <row r="43" spans="1:10" s="18" customFormat="1" x14ac:dyDescent="0.2">
      <c r="A43" s="20" t="s">
        <v>66</v>
      </c>
      <c r="B43" s="21" t="s">
        <v>65</v>
      </c>
      <c r="C43" s="56">
        <f>C44+C46</f>
        <v>14962215.01</v>
      </c>
      <c r="D43" s="56">
        <f t="shared" ref="D43:E43" si="8">D44+D46</f>
        <v>74664000</v>
      </c>
      <c r="E43" s="56">
        <f t="shared" si="8"/>
        <v>15298298.01</v>
      </c>
      <c r="F43" s="57">
        <f t="shared" si="0"/>
        <v>0.204895237463838</v>
      </c>
      <c r="G43" s="42">
        <f t="shared" si="1"/>
        <v>1.0224621153870186</v>
      </c>
      <c r="I43" s="19"/>
      <c r="J43" s="19"/>
    </row>
    <row r="44" spans="1:10" s="18" customFormat="1" x14ac:dyDescent="0.2">
      <c r="A44" s="22" t="s">
        <v>68</v>
      </c>
      <c r="B44" s="2" t="s">
        <v>67</v>
      </c>
      <c r="C44" s="58">
        <v>14839815.01</v>
      </c>
      <c r="D44" s="47">
        <v>74302000</v>
      </c>
      <c r="E44" s="47">
        <v>15196098.01</v>
      </c>
      <c r="F44" s="50">
        <f t="shared" si="0"/>
        <v>0.2045180211838174</v>
      </c>
      <c r="G44" s="42">
        <f t="shared" si="1"/>
        <v>1.0240085876919567</v>
      </c>
      <c r="I44" s="19"/>
      <c r="J44" s="19"/>
    </row>
    <row r="45" spans="1:10" s="18" customFormat="1" ht="24" x14ac:dyDescent="0.2">
      <c r="A45" s="22" t="s">
        <v>70</v>
      </c>
      <c r="B45" s="2" t="s">
        <v>69</v>
      </c>
      <c r="C45" s="58">
        <v>14839815.01</v>
      </c>
      <c r="D45" s="47">
        <v>74302000</v>
      </c>
      <c r="E45" s="47">
        <v>15196098.01</v>
      </c>
      <c r="F45" s="50">
        <f t="shared" si="0"/>
        <v>0.2045180211838174</v>
      </c>
      <c r="G45" s="42">
        <f t="shared" si="1"/>
        <v>1.0240085876919567</v>
      </c>
      <c r="I45" s="19"/>
      <c r="J45" s="19"/>
    </row>
    <row r="46" spans="1:10" s="18" customFormat="1" ht="24" x14ac:dyDescent="0.2">
      <c r="A46" s="22" t="s">
        <v>72</v>
      </c>
      <c r="B46" s="2" t="s">
        <v>71</v>
      </c>
      <c r="C46" s="58">
        <f>C49+C47</f>
        <v>122400</v>
      </c>
      <c r="D46" s="47">
        <f>D49+D47</f>
        <v>362000</v>
      </c>
      <c r="E46" s="47">
        <f>E49+E47</f>
        <v>102200</v>
      </c>
      <c r="F46" s="50">
        <f t="shared" si="0"/>
        <v>0.28232044198895029</v>
      </c>
      <c r="G46" s="42">
        <f t="shared" si="1"/>
        <v>0.83496732026143794</v>
      </c>
      <c r="I46" s="19"/>
      <c r="J46" s="19"/>
    </row>
    <row r="47" spans="1:10" s="18" customFormat="1" x14ac:dyDescent="0.2">
      <c r="A47" s="22" t="s">
        <v>74</v>
      </c>
      <c r="B47" s="2" t="s">
        <v>73</v>
      </c>
      <c r="C47" s="58">
        <v>100000</v>
      </c>
      <c r="D47" s="47">
        <v>250000</v>
      </c>
      <c r="E47" s="47">
        <v>75000</v>
      </c>
      <c r="F47" s="50">
        <f t="shared" si="0"/>
        <v>0.3</v>
      </c>
      <c r="G47" s="42">
        <f t="shared" si="1"/>
        <v>0.75</v>
      </c>
      <c r="I47" s="19"/>
      <c r="J47" s="19"/>
    </row>
    <row r="48" spans="1:10" s="18" customFormat="1" ht="24" x14ac:dyDescent="0.2">
      <c r="A48" s="22" t="s">
        <v>76</v>
      </c>
      <c r="B48" s="2" t="s">
        <v>75</v>
      </c>
      <c r="C48" s="58">
        <v>22400</v>
      </c>
      <c r="D48" s="47">
        <v>112000</v>
      </c>
      <c r="E48" s="47">
        <v>27200</v>
      </c>
      <c r="F48" s="50">
        <f t="shared" si="0"/>
        <v>0.24285714285714285</v>
      </c>
      <c r="G48" s="42">
        <f t="shared" si="1"/>
        <v>1.2142857142857142</v>
      </c>
      <c r="I48" s="19"/>
      <c r="J48" s="19"/>
    </row>
    <row r="49" spans="1:10" s="18" customFormat="1" ht="36" x14ac:dyDescent="0.2">
      <c r="A49" s="22" t="s">
        <v>78</v>
      </c>
      <c r="B49" s="2" t="s">
        <v>77</v>
      </c>
      <c r="C49" s="58">
        <v>22400</v>
      </c>
      <c r="D49" s="47">
        <v>112000</v>
      </c>
      <c r="E49" s="47">
        <v>27200</v>
      </c>
      <c r="F49" s="50">
        <f t="shared" si="0"/>
        <v>0.24285714285714285</v>
      </c>
      <c r="G49" s="42">
        <f t="shared" si="1"/>
        <v>1.2142857142857142</v>
      </c>
      <c r="I49" s="19"/>
      <c r="J49" s="19"/>
    </row>
    <row r="50" spans="1:10" s="18" customFormat="1" ht="24" x14ac:dyDescent="0.2">
      <c r="A50" s="20" t="s">
        <v>80</v>
      </c>
      <c r="B50" s="21" t="s">
        <v>79</v>
      </c>
      <c r="C50" s="56">
        <f>C51+C54+C56</f>
        <v>-305.16000000000003</v>
      </c>
      <c r="D50" s="56">
        <f>D51+D54+D56</f>
        <v>0</v>
      </c>
      <c r="E50" s="56">
        <f>E51+E54+E56</f>
        <v>631.82999999999993</v>
      </c>
      <c r="F50" s="60"/>
      <c r="G50" s="43"/>
      <c r="I50" s="19"/>
      <c r="J50" s="19"/>
    </row>
    <row r="51" spans="1:10" s="18" customFormat="1" x14ac:dyDescent="0.2">
      <c r="A51" s="22" t="s">
        <v>82</v>
      </c>
      <c r="B51" s="2" t="s">
        <v>81</v>
      </c>
      <c r="C51" s="58">
        <f>C52</f>
        <v>-305.16000000000003</v>
      </c>
      <c r="D51" s="47">
        <f>D52</f>
        <v>0</v>
      </c>
      <c r="E51" s="47">
        <f>E52</f>
        <v>362.58</v>
      </c>
      <c r="F51" s="60"/>
      <c r="G51" s="43"/>
      <c r="I51" s="19"/>
      <c r="J51" s="19"/>
    </row>
    <row r="52" spans="1:10" s="18" customFormat="1" x14ac:dyDescent="0.2">
      <c r="A52" s="22" t="s">
        <v>84</v>
      </c>
      <c r="B52" s="2" t="s">
        <v>83</v>
      </c>
      <c r="C52" s="58">
        <v>-305.16000000000003</v>
      </c>
      <c r="D52" s="47">
        <v>0</v>
      </c>
      <c r="E52" s="47">
        <f>E53</f>
        <v>362.58</v>
      </c>
      <c r="F52" s="60"/>
      <c r="G52" s="43"/>
      <c r="I52" s="19"/>
      <c r="J52" s="19"/>
    </row>
    <row r="53" spans="1:10" s="18" customFormat="1" ht="24" x14ac:dyDescent="0.2">
      <c r="A53" s="22" t="s">
        <v>86</v>
      </c>
      <c r="B53" s="2" t="s">
        <v>85</v>
      </c>
      <c r="C53" s="58">
        <v>-305.16000000000003</v>
      </c>
      <c r="D53" s="47">
        <v>0</v>
      </c>
      <c r="E53" s="47">
        <v>362.58</v>
      </c>
      <c r="F53" s="60"/>
      <c r="G53" s="43"/>
      <c r="I53" s="19"/>
      <c r="J53" s="19"/>
    </row>
    <row r="54" spans="1:10" s="18" customFormat="1" x14ac:dyDescent="0.2">
      <c r="A54" s="22" t="s">
        <v>88</v>
      </c>
      <c r="B54" s="2" t="s">
        <v>87</v>
      </c>
      <c r="C54" s="58">
        <v>0</v>
      </c>
      <c r="D54" s="47">
        <v>0</v>
      </c>
      <c r="E54" s="47">
        <f>E55</f>
        <v>0.05</v>
      </c>
      <c r="F54" s="60"/>
      <c r="G54" s="43"/>
      <c r="I54" s="19"/>
      <c r="J54" s="19"/>
    </row>
    <row r="55" spans="1:10" s="18" customFormat="1" x14ac:dyDescent="0.2">
      <c r="A55" s="22" t="s">
        <v>90</v>
      </c>
      <c r="B55" s="2" t="s">
        <v>89</v>
      </c>
      <c r="C55" s="58">
        <v>0</v>
      </c>
      <c r="D55" s="47">
        <v>0</v>
      </c>
      <c r="E55" s="47">
        <v>0.05</v>
      </c>
      <c r="F55" s="60"/>
      <c r="G55" s="43"/>
      <c r="I55" s="19"/>
      <c r="J55" s="19"/>
    </row>
    <row r="56" spans="1:10" s="18" customFormat="1" x14ac:dyDescent="0.2">
      <c r="A56" s="22" t="s">
        <v>92</v>
      </c>
      <c r="B56" s="2" t="s">
        <v>91</v>
      </c>
      <c r="C56" s="58">
        <v>0</v>
      </c>
      <c r="D56" s="47">
        <v>0</v>
      </c>
      <c r="E56" s="47">
        <f>E57+E59+E61</f>
        <v>269.2</v>
      </c>
      <c r="F56" s="59"/>
      <c r="G56" s="43"/>
      <c r="I56" s="19"/>
      <c r="J56" s="19"/>
    </row>
    <row r="57" spans="1:10" s="18" customFormat="1" x14ac:dyDescent="0.2">
      <c r="A57" s="1" t="s">
        <v>356</v>
      </c>
      <c r="B57" s="2" t="s">
        <v>476</v>
      </c>
      <c r="C57" s="58">
        <v>0</v>
      </c>
      <c r="D57" s="47">
        <v>0</v>
      </c>
      <c r="E57" s="47">
        <f>E58</f>
        <v>1077.74</v>
      </c>
      <c r="F57" s="59"/>
      <c r="G57" s="43"/>
      <c r="I57" s="19"/>
      <c r="J57" s="19"/>
    </row>
    <row r="58" spans="1:10" s="18" customFormat="1" x14ac:dyDescent="0.2">
      <c r="A58" s="1" t="s">
        <v>357</v>
      </c>
      <c r="B58" s="2" t="s">
        <v>477</v>
      </c>
      <c r="C58" s="58">
        <v>0</v>
      </c>
      <c r="D58" s="47">
        <v>0</v>
      </c>
      <c r="E58" s="47">
        <v>1077.74</v>
      </c>
      <c r="F58" s="59"/>
      <c r="G58" s="43"/>
      <c r="I58" s="19"/>
      <c r="J58" s="19"/>
    </row>
    <row r="59" spans="1:10" s="18" customFormat="1" ht="24" x14ac:dyDescent="0.2">
      <c r="A59" s="22" t="s">
        <v>94</v>
      </c>
      <c r="B59" s="2" t="s">
        <v>93</v>
      </c>
      <c r="C59" s="58">
        <v>0</v>
      </c>
      <c r="D59" s="47">
        <v>0</v>
      </c>
      <c r="E59" s="47">
        <f>E60</f>
        <v>-1002.22</v>
      </c>
      <c r="F59" s="59"/>
      <c r="G59" s="43"/>
      <c r="I59" s="19"/>
      <c r="J59" s="19"/>
    </row>
    <row r="60" spans="1:10" s="18" customFormat="1" ht="24" x14ac:dyDescent="0.2">
      <c r="A60" s="22" t="s">
        <v>96</v>
      </c>
      <c r="B60" s="2" t="s">
        <v>95</v>
      </c>
      <c r="C60" s="58">
        <v>0</v>
      </c>
      <c r="D60" s="47">
        <v>0</v>
      </c>
      <c r="E60" s="47">
        <v>-1002.22</v>
      </c>
      <c r="F60" s="59"/>
      <c r="G60" s="43"/>
      <c r="I60" s="19"/>
      <c r="J60" s="19"/>
    </row>
    <row r="61" spans="1:10" s="18" customFormat="1" x14ac:dyDescent="0.2">
      <c r="A61" s="22" t="s">
        <v>478</v>
      </c>
      <c r="B61" s="2" t="s">
        <v>479</v>
      </c>
      <c r="C61" s="58">
        <v>0</v>
      </c>
      <c r="D61" s="47">
        <v>0</v>
      </c>
      <c r="E61" s="47">
        <f>E62</f>
        <v>193.68</v>
      </c>
      <c r="F61" s="59"/>
      <c r="G61" s="43"/>
      <c r="I61" s="19"/>
      <c r="J61" s="19"/>
    </row>
    <row r="62" spans="1:10" s="18" customFormat="1" x14ac:dyDescent="0.2">
      <c r="A62" s="22" t="s">
        <v>480</v>
      </c>
      <c r="B62" s="2" t="s">
        <v>481</v>
      </c>
      <c r="C62" s="58">
        <v>0</v>
      </c>
      <c r="D62" s="47">
        <v>0</v>
      </c>
      <c r="E62" s="47">
        <v>193.68</v>
      </c>
      <c r="F62" s="59"/>
      <c r="G62" s="43"/>
      <c r="I62" s="19"/>
      <c r="J62" s="19"/>
    </row>
    <row r="63" spans="1:10" s="18" customFormat="1" ht="39" customHeight="1" x14ac:dyDescent="0.2">
      <c r="A63" s="20" t="s">
        <v>98</v>
      </c>
      <c r="B63" s="21" t="s">
        <v>97</v>
      </c>
      <c r="C63" s="56">
        <f>C64+C66+C82+C85</f>
        <v>55401618.429999992</v>
      </c>
      <c r="D63" s="48">
        <f t="shared" ref="D63:E63" si="9">D64+D66+D82+D85</f>
        <v>262658300</v>
      </c>
      <c r="E63" s="48">
        <f t="shared" si="9"/>
        <v>57575352.329999998</v>
      </c>
      <c r="F63" s="57">
        <f t="shared" si="0"/>
        <v>0.21920248600558215</v>
      </c>
      <c r="G63" s="42">
        <f t="shared" si="1"/>
        <v>1.0392359277869567</v>
      </c>
      <c r="I63" s="19"/>
      <c r="J63" s="19"/>
    </row>
    <row r="64" spans="1:10" s="18" customFormat="1" ht="36" x14ac:dyDescent="0.2">
      <c r="A64" s="22" t="s">
        <v>100</v>
      </c>
      <c r="B64" s="2" t="s">
        <v>99</v>
      </c>
      <c r="C64" s="58">
        <f>C65</f>
        <v>0</v>
      </c>
      <c r="D64" s="47">
        <f>D65</f>
        <v>5796000</v>
      </c>
      <c r="E64" s="47">
        <f t="shared" ref="E64" si="10">E65</f>
        <v>-86.22</v>
      </c>
      <c r="F64" s="50">
        <f t="shared" si="0"/>
        <v>-1.4875776397515529E-5</v>
      </c>
      <c r="G64" s="43"/>
      <c r="I64" s="19"/>
      <c r="J64" s="19"/>
    </row>
    <row r="65" spans="1:10" s="18" customFormat="1" ht="24" x14ac:dyDescent="0.2">
      <c r="A65" s="22" t="s">
        <v>102</v>
      </c>
      <c r="B65" s="2" t="s">
        <v>101</v>
      </c>
      <c r="C65" s="58">
        <v>0</v>
      </c>
      <c r="D65" s="47">
        <v>5796000</v>
      </c>
      <c r="E65" s="47">
        <v>-86.22</v>
      </c>
      <c r="F65" s="50">
        <f t="shared" si="0"/>
        <v>-1.4875776397515529E-5</v>
      </c>
      <c r="G65" s="43"/>
      <c r="I65" s="19"/>
      <c r="J65" s="19"/>
    </row>
    <row r="66" spans="1:10" s="18" customFormat="1" ht="36" x14ac:dyDescent="0.2">
      <c r="A66" s="22" t="s">
        <v>104</v>
      </c>
      <c r="B66" s="2" t="s">
        <v>103</v>
      </c>
      <c r="C66" s="58">
        <f>C67+C69+C71+C73+C75+C77</f>
        <v>45036868.859999992</v>
      </c>
      <c r="D66" s="47">
        <f t="shared" ref="D66:E66" si="11">D67+D69+D71+D73+D75+D77</f>
        <v>213719600</v>
      </c>
      <c r="E66" s="47">
        <f t="shared" si="11"/>
        <v>48591414.829999998</v>
      </c>
      <c r="F66" s="50">
        <f t="shared" si="0"/>
        <v>0.22736059224329447</v>
      </c>
      <c r="G66" s="42">
        <f t="shared" si="1"/>
        <v>1.0789252463587009</v>
      </c>
      <c r="I66" s="19"/>
      <c r="J66" s="19"/>
    </row>
    <row r="67" spans="1:10" s="18" customFormat="1" ht="24" x14ac:dyDescent="0.2">
      <c r="A67" s="22" t="s">
        <v>106</v>
      </c>
      <c r="B67" s="2" t="s">
        <v>105</v>
      </c>
      <c r="C67" s="58">
        <f>C68</f>
        <v>28265662.399999999</v>
      </c>
      <c r="D67" s="47">
        <f t="shared" ref="D67:E67" si="12">D68</f>
        <v>142671000</v>
      </c>
      <c r="E67" s="47">
        <f t="shared" si="12"/>
        <v>29840063.41</v>
      </c>
      <c r="F67" s="50">
        <f t="shared" si="0"/>
        <v>0.20915297019015777</v>
      </c>
      <c r="G67" s="42">
        <f t="shared" si="1"/>
        <v>1.0557001278696374</v>
      </c>
      <c r="I67" s="19"/>
      <c r="J67" s="19"/>
    </row>
    <row r="68" spans="1:10" s="18" customFormat="1" ht="36" x14ac:dyDescent="0.2">
      <c r="A68" s="22" t="s">
        <v>108</v>
      </c>
      <c r="B68" s="2" t="s">
        <v>107</v>
      </c>
      <c r="C68" s="58">
        <v>28265662.399999999</v>
      </c>
      <c r="D68" s="47">
        <v>142671000</v>
      </c>
      <c r="E68" s="47">
        <v>29840063.41</v>
      </c>
      <c r="F68" s="50">
        <f t="shared" si="0"/>
        <v>0.20915297019015777</v>
      </c>
      <c r="G68" s="42">
        <f t="shared" si="1"/>
        <v>1.0557001278696374</v>
      </c>
      <c r="I68" s="19"/>
      <c r="J68" s="19"/>
    </row>
    <row r="69" spans="1:10" s="18" customFormat="1" ht="36" x14ac:dyDescent="0.2">
      <c r="A69" s="22" t="s">
        <v>110</v>
      </c>
      <c r="B69" s="2" t="s">
        <v>109</v>
      </c>
      <c r="C69" s="58">
        <f>C70</f>
        <v>2926662.88</v>
      </c>
      <c r="D69" s="47">
        <f t="shared" ref="D69:E69" si="13">D70</f>
        <v>13337000</v>
      </c>
      <c r="E69" s="47">
        <f t="shared" si="13"/>
        <v>5231191.16</v>
      </c>
      <c r="F69" s="50">
        <f t="shared" si="0"/>
        <v>0.39223147334483016</v>
      </c>
      <c r="G69" s="42">
        <f t="shared" si="1"/>
        <v>1.7874252602677629</v>
      </c>
      <c r="I69" s="19"/>
      <c r="J69" s="19"/>
    </row>
    <row r="70" spans="1:10" s="18" customFormat="1" ht="36" x14ac:dyDescent="0.2">
      <c r="A70" s="22" t="s">
        <v>112</v>
      </c>
      <c r="B70" s="2" t="s">
        <v>111</v>
      </c>
      <c r="C70" s="58">
        <v>2926662.88</v>
      </c>
      <c r="D70" s="47">
        <v>13337000</v>
      </c>
      <c r="E70" s="47">
        <v>5231191.16</v>
      </c>
      <c r="F70" s="50">
        <f t="shared" si="0"/>
        <v>0.39223147334483016</v>
      </c>
      <c r="G70" s="42">
        <f t="shared" si="1"/>
        <v>1.7874252602677629</v>
      </c>
      <c r="I70" s="19"/>
      <c r="J70" s="19"/>
    </row>
    <row r="71" spans="1:10" s="18" customFormat="1" ht="36" x14ac:dyDescent="0.2">
      <c r="A71" s="22" t="s">
        <v>114</v>
      </c>
      <c r="B71" s="2" t="s">
        <v>113</v>
      </c>
      <c r="C71" s="58">
        <f>C72</f>
        <v>617839.5</v>
      </c>
      <c r="D71" s="47">
        <f t="shared" ref="D71:E71" si="14">D72</f>
        <v>3257500</v>
      </c>
      <c r="E71" s="47">
        <f t="shared" si="14"/>
        <v>696348.5</v>
      </c>
      <c r="F71" s="50">
        <f t="shared" ref="F71:F133" si="15">E71/D71</f>
        <v>0.21376776669224865</v>
      </c>
      <c r="G71" s="42">
        <f t="shared" si="1"/>
        <v>1.1270702180744352</v>
      </c>
      <c r="I71" s="19"/>
      <c r="J71" s="19"/>
    </row>
    <row r="72" spans="1:10" s="18" customFormat="1" ht="36" x14ac:dyDescent="0.2">
      <c r="A72" s="22" t="s">
        <v>116</v>
      </c>
      <c r="B72" s="2" t="s">
        <v>115</v>
      </c>
      <c r="C72" s="58">
        <v>617839.5</v>
      </c>
      <c r="D72" s="47">
        <v>3257500</v>
      </c>
      <c r="E72" s="47">
        <v>696348.5</v>
      </c>
      <c r="F72" s="50">
        <f t="shared" si="15"/>
        <v>0.21376776669224865</v>
      </c>
      <c r="G72" s="42">
        <f t="shared" si="1"/>
        <v>1.1270702180744352</v>
      </c>
      <c r="I72" s="19"/>
      <c r="J72" s="19"/>
    </row>
    <row r="73" spans="1:10" s="18" customFormat="1" ht="24" x14ac:dyDescent="0.2">
      <c r="A73" s="22" t="s">
        <v>118</v>
      </c>
      <c r="B73" s="2" t="s">
        <v>117</v>
      </c>
      <c r="C73" s="58">
        <f>C74</f>
        <v>13159759.07</v>
      </c>
      <c r="D73" s="47">
        <f t="shared" ref="D73:E73" si="16">D74</f>
        <v>53926000</v>
      </c>
      <c r="E73" s="47">
        <f t="shared" si="16"/>
        <v>12745196.85</v>
      </c>
      <c r="F73" s="50">
        <f t="shared" si="15"/>
        <v>0.2363460455068056</v>
      </c>
      <c r="G73" s="42">
        <f t="shared" si="1"/>
        <v>0.9684977348145325</v>
      </c>
      <c r="I73" s="19"/>
      <c r="J73" s="19"/>
    </row>
    <row r="74" spans="1:10" s="18" customFormat="1" x14ac:dyDescent="0.2">
      <c r="A74" s="22" t="s">
        <v>120</v>
      </c>
      <c r="B74" s="2" t="s">
        <v>119</v>
      </c>
      <c r="C74" s="58">
        <v>13159759.07</v>
      </c>
      <c r="D74" s="47">
        <v>53926000</v>
      </c>
      <c r="E74" s="47">
        <v>12745196.85</v>
      </c>
      <c r="F74" s="50">
        <f t="shared" si="15"/>
        <v>0.2363460455068056</v>
      </c>
      <c r="G74" s="42">
        <f t="shared" ref="G74:G135" si="17">E74/C74</f>
        <v>0.9684977348145325</v>
      </c>
      <c r="I74" s="19"/>
      <c r="J74" s="19"/>
    </row>
    <row r="75" spans="1:10" s="18" customFormat="1" ht="24" x14ac:dyDescent="0.2">
      <c r="A75" s="22" t="s">
        <v>482</v>
      </c>
      <c r="B75" s="2" t="s">
        <v>483</v>
      </c>
      <c r="C75" s="58">
        <f>C76</f>
        <v>0</v>
      </c>
      <c r="D75" s="47">
        <f t="shared" ref="D75:E75" si="18">D76</f>
        <v>256800</v>
      </c>
      <c r="E75" s="47">
        <f t="shared" si="18"/>
        <v>0</v>
      </c>
      <c r="F75" s="49">
        <f t="shared" si="15"/>
        <v>0</v>
      </c>
      <c r="G75" s="43"/>
      <c r="I75" s="19"/>
      <c r="J75" s="19"/>
    </row>
    <row r="76" spans="1:10" s="18" customFormat="1" ht="36" x14ac:dyDescent="0.2">
      <c r="A76" s="22" t="s">
        <v>484</v>
      </c>
      <c r="B76" s="2" t="s">
        <v>485</v>
      </c>
      <c r="C76" s="58">
        <v>0</v>
      </c>
      <c r="D76" s="47">
        <v>256800</v>
      </c>
      <c r="E76" s="47">
        <v>0</v>
      </c>
      <c r="F76" s="49">
        <f t="shared" si="15"/>
        <v>0</v>
      </c>
      <c r="G76" s="43"/>
      <c r="I76" s="19"/>
      <c r="J76" s="19"/>
    </row>
    <row r="77" spans="1:10" s="18" customFormat="1" ht="24" x14ac:dyDescent="0.2">
      <c r="A77" s="22" t="s">
        <v>122</v>
      </c>
      <c r="B77" s="2" t="s">
        <v>121</v>
      </c>
      <c r="C77" s="58">
        <f>C78+C80</f>
        <v>66945.009999999995</v>
      </c>
      <c r="D77" s="47">
        <f t="shared" ref="D77:E77" si="19">D78+D80</f>
        <v>271300</v>
      </c>
      <c r="E77" s="47">
        <f t="shared" si="19"/>
        <v>78614.909999999989</v>
      </c>
      <c r="F77" s="50">
        <f t="shared" si="15"/>
        <v>0.28977113896056023</v>
      </c>
      <c r="G77" s="42">
        <f t="shared" si="17"/>
        <v>1.1743206849920553</v>
      </c>
      <c r="I77" s="19"/>
      <c r="J77" s="19"/>
    </row>
    <row r="78" spans="1:10" s="18" customFormat="1" ht="24" x14ac:dyDescent="0.2">
      <c r="A78" s="22" t="s">
        <v>124</v>
      </c>
      <c r="B78" s="2" t="s">
        <v>123</v>
      </c>
      <c r="C78" s="58">
        <f>C79</f>
        <v>1382.01</v>
      </c>
      <c r="D78" s="47">
        <f t="shared" ref="D78:E78" si="20">D79</f>
        <v>9000</v>
      </c>
      <c r="E78" s="47">
        <f t="shared" si="20"/>
        <v>3420.23</v>
      </c>
      <c r="F78" s="50">
        <f t="shared" si="15"/>
        <v>0.38002555555555556</v>
      </c>
      <c r="G78" s="42" t="s">
        <v>543</v>
      </c>
      <c r="I78" s="19"/>
      <c r="J78" s="19"/>
    </row>
    <row r="79" spans="1:10" s="18" customFormat="1" ht="48" x14ac:dyDescent="0.2">
      <c r="A79" s="22" t="s">
        <v>126</v>
      </c>
      <c r="B79" s="2" t="s">
        <v>125</v>
      </c>
      <c r="C79" s="58">
        <v>1382.01</v>
      </c>
      <c r="D79" s="47">
        <v>9000</v>
      </c>
      <c r="E79" s="47">
        <v>3420.23</v>
      </c>
      <c r="F79" s="50">
        <f t="shared" si="15"/>
        <v>0.38002555555555556</v>
      </c>
      <c r="G79" s="42" t="s">
        <v>543</v>
      </c>
      <c r="I79" s="19"/>
      <c r="J79" s="19"/>
    </row>
    <row r="80" spans="1:10" s="18" customFormat="1" ht="24" x14ac:dyDescent="0.2">
      <c r="A80" s="22" t="s">
        <v>128</v>
      </c>
      <c r="B80" s="2" t="s">
        <v>127</v>
      </c>
      <c r="C80" s="58">
        <f>C81</f>
        <v>65563</v>
      </c>
      <c r="D80" s="47">
        <f t="shared" ref="D80:E80" si="21">D81</f>
        <v>262300</v>
      </c>
      <c r="E80" s="47">
        <f t="shared" si="21"/>
        <v>75194.679999999993</v>
      </c>
      <c r="F80" s="50">
        <f t="shared" si="15"/>
        <v>0.2866743423560808</v>
      </c>
      <c r="G80" s="42">
        <f t="shared" si="17"/>
        <v>1.1469072495157329</v>
      </c>
      <c r="I80" s="19"/>
      <c r="J80" s="19"/>
    </row>
    <row r="81" spans="1:10" s="18" customFormat="1" ht="36" x14ac:dyDescent="0.2">
      <c r="A81" s="22" t="s">
        <v>130</v>
      </c>
      <c r="B81" s="2" t="s">
        <v>129</v>
      </c>
      <c r="C81" s="58">
        <v>65563</v>
      </c>
      <c r="D81" s="47">
        <v>262300</v>
      </c>
      <c r="E81" s="47">
        <v>75194.679999999993</v>
      </c>
      <c r="F81" s="50">
        <f t="shared" si="15"/>
        <v>0.2866743423560808</v>
      </c>
      <c r="G81" s="42">
        <f t="shared" si="17"/>
        <v>1.1469072495157329</v>
      </c>
      <c r="I81" s="19"/>
      <c r="J81" s="19"/>
    </row>
    <row r="82" spans="1:10" s="18" customFormat="1" x14ac:dyDescent="0.2">
      <c r="A82" s="22" t="s">
        <v>132</v>
      </c>
      <c r="B82" s="2" t="s">
        <v>131</v>
      </c>
      <c r="C82" s="58">
        <f>C83</f>
        <v>2730775.06</v>
      </c>
      <c r="D82" s="47">
        <f t="shared" ref="D82:E83" si="22">D83</f>
        <v>6130200</v>
      </c>
      <c r="E82" s="47">
        <f t="shared" si="22"/>
        <v>100350.08</v>
      </c>
      <c r="F82" s="50">
        <f t="shared" si="15"/>
        <v>1.6369788913901666E-2</v>
      </c>
      <c r="G82" s="42">
        <f t="shared" si="17"/>
        <v>3.6747838176023187E-2</v>
      </c>
      <c r="I82" s="19"/>
      <c r="J82" s="19"/>
    </row>
    <row r="83" spans="1:10" s="18" customFormat="1" ht="24" x14ac:dyDescent="0.2">
      <c r="A83" s="22" t="s">
        <v>134</v>
      </c>
      <c r="B83" s="2" t="s">
        <v>133</v>
      </c>
      <c r="C83" s="58">
        <f>C84</f>
        <v>2730775.06</v>
      </c>
      <c r="D83" s="47">
        <f t="shared" si="22"/>
        <v>6130200</v>
      </c>
      <c r="E83" s="47">
        <f>E84</f>
        <v>100350.08</v>
      </c>
      <c r="F83" s="50">
        <f t="shared" si="15"/>
        <v>1.6369788913901666E-2</v>
      </c>
      <c r="G83" s="42">
        <f t="shared" si="17"/>
        <v>3.6747838176023187E-2</v>
      </c>
      <c r="I83" s="19"/>
      <c r="J83" s="19"/>
    </row>
    <row r="84" spans="1:10" s="18" customFormat="1" ht="24" x14ac:dyDescent="0.2">
      <c r="A84" s="22" t="s">
        <v>136</v>
      </c>
      <c r="B84" s="2" t="s">
        <v>135</v>
      </c>
      <c r="C84" s="58">
        <v>2730775.06</v>
      </c>
      <c r="D84" s="47">
        <v>6130200</v>
      </c>
      <c r="E84" s="47">
        <v>100350.08</v>
      </c>
      <c r="F84" s="50">
        <f t="shared" si="15"/>
        <v>1.6369788913901666E-2</v>
      </c>
      <c r="G84" s="42">
        <f t="shared" si="17"/>
        <v>3.6747838176023187E-2</v>
      </c>
      <c r="I84" s="19"/>
      <c r="J84" s="19"/>
    </row>
    <row r="85" spans="1:10" s="18" customFormat="1" ht="36" x14ac:dyDescent="0.2">
      <c r="A85" s="22" t="s">
        <v>138</v>
      </c>
      <c r="B85" s="2" t="s">
        <v>137</v>
      </c>
      <c r="C85" s="58">
        <f>C86+C87</f>
        <v>7633974.5099999998</v>
      </c>
      <c r="D85" s="47">
        <f t="shared" ref="D85:E85" si="23">D86+D87</f>
        <v>37012500</v>
      </c>
      <c r="E85" s="47">
        <f t="shared" si="23"/>
        <v>8883673.6400000006</v>
      </c>
      <c r="F85" s="50">
        <f t="shared" si="15"/>
        <v>0.24001820033772375</v>
      </c>
      <c r="G85" s="42">
        <f t="shared" si="17"/>
        <v>1.1637022927392511</v>
      </c>
      <c r="I85" s="19"/>
      <c r="J85" s="19"/>
    </row>
    <row r="86" spans="1:10" s="18" customFormat="1" ht="36" x14ac:dyDescent="0.2">
      <c r="A86" s="22" t="s">
        <v>140</v>
      </c>
      <c r="B86" s="2" t="s">
        <v>139</v>
      </c>
      <c r="C86" s="58">
        <v>5164428.87</v>
      </c>
      <c r="D86" s="47">
        <v>25912500</v>
      </c>
      <c r="E86" s="47">
        <v>6097221.3499999996</v>
      </c>
      <c r="F86" s="50">
        <f t="shared" si="15"/>
        <v>0.23530038977327544</v>
      </c>
      <c r="G86" s="42">
        <f t="shared" si="17"/>
        <v>1.1806187099252272</v>
      </c>
      <c r="I86" s="19"/>
      <c r="J86" s="19"/>
    </row>
    <row r="87" spans="1:10" s="18" customFormat="1" ht="36" x14ac:dyDescent="0.2">
      <c r="A87" s="22" t="s">
        <v>412</v>
      </c>
      <c r="B87" s="2" t="s">
        <v>486</v>
      </c>
      <c r="C87" s="58">
        <v>2469545.64</v>
      </c>
      <c r="D87" s="47">
        <v>11100000</v>
      </c>
      <c r="E87" s="47">
        <v>2786452.29</v>
      </c>
      <c r="F87" s="50">
        <f t="shared" si="15"/>
        <v>0.25103173783783783</v>
      </c>
      <c r="G87" s="42">
        <f t="shared" si="17"/>
        <v>1.1283258931792812</v>
      </c>
      <c r="I87" s="19"/>
      <c r="J87" s="19"/>
    </row>
    <row r="88" spans="1:10" s="18" customFormat="1" x14ac:dyDescent="0.2">
      <c r="A88" s="20" t="s">
        <v>142</v>
      </c>
      <c r="B88" s="21" t="s">
        <v>141</v>
      </c>
      <c r="C88" s="56">
        <f>C89</f>
        <v>5901003.7299999995</v>
      </c>
      <c r="D88" s="48">
        <f>D89</f>
        <v>10305000</v>
      </c>
      <c r="E88" s="48">
        <f>E89</f>
        <v>7821295</v>
      </c>
      <c r="F88" s="57">
        <f t="shared" si="15"/>
        <v>0.75898059194565748</v>
      </c>
      <c r="G88" s="42">
        <f t="shared" si="17"/>
        <v>1.325417735331613</v>
      </c>
      <c r="I88" s="19"/>
      <c r="J88" s="19"/>
    </row>
    <row r="89" spans="1:10" s="18" customFormat="1" x14ac:dyDescent="0.2">
      <c r="A89" s="22" t="s">
        <v>144</v>
      </c>
      <c r="B89" s="2" t="s">
        <v>143</v>
      </c>
      <c r="C89" s="58">
        <f>C90+C91+C92+C95</f>
        <v>5901003.7299999995</v>
      </c>
      <c r="D89" s="47">
        <f>D90+D91+D92+D95</f>
        <v>10305000</v>
      </c>
      <c r="E89" s="47">
        <f>E90+E91+E92+E95</f>
        <v>7821295</v>
      </c>
      <c r="F89" s="50">
        <f t="shared" si="15"/>
        <v>0.75898059194565748</v>
      </c>
      <c r="G89" s="42">
        <f t="shared" si="17"/>
        <v>1.325417735331613</v>
      </c>
      <c r="I89" s="19"/>
      <c r="J89" s="19"/>
    </row>
    <row r="90" spans="1:10" s="18" customFormat="1" x14ac:dyDescent="0.2">
      <c r="A90" s="22" t="s">
        <v>145</v>
      </c>
      <c r="B90" s="2" t="s">
        <v>487</v>
      </c>
      <c r="C90" s="58">
        <v>831143.24</v>
      </c>
      <c r="D90" s="47">
        <v>1328000</v>
      </c>
      <c r="E90" s="47">
        <v>1166407.69</v>
      </c>
      <c r="F90" s="50">
        <f t="shared" si="15"/>
        <v>0.87831904367469871</v>
      </c>
      <c r="G90" s="42">
        <f t="shared" si="17"/>
        <v>1.4033774611461678</v>
      </c>
      <c r="I90" s="19"/>
      <c r="J90" s="19"/>
    </row>
    <row r="91" spans="1:10" s="18" customFormat="1" x14ac:dyDescent="0.2">
      <c r="A91" s="22" t="s">
        <v>147</v>
      </c>
      <c r="B91" s="2" t="s">
        <v>146</v>
      </c>
      <c r="C91" s="58">
        <v>1118471.77</v>
      </c>
      <c r="D91" s="47">
        <v>2500000</v>
      </c>
      <c r="E91" s="47">
        <v>47369.59</v>
      </c>
      <c r="F91" s="50">
        <f t="shared" si="15"/>
        <v>1.8947835999999999E-2</v>
      </c>
      <c r="G91" s="42">
        <f t="shared" si="17"/>
        <v>4.2352065801356788E-2</v>
      </c>
      <c r="I91" s="19"/>
      <c r="J91" s="19"/>
    </row>
    <row r="92" spans="1:10" s="18" customFormat="1" x14ac:dyDescent="0.2">
      <c r="A92" s="22" t="s">
        <v>149</v>
      </c>
      <c r="B92" s="2" t="s">
        <v>148</v>
      </c>
      <c r="C92" s="58">
        <f>C93+C94</f>
        <v>3951388.7199999997</v>
      </c>
      <c r="D92" s="47">
        <v>6477000</v>
      </c>
      <c r="E92" s="47">
        <v>6606842.5599999996</v>
      </c>
      <c r="F92" s="50">
        <f t="shared" si="15"/>
        <v>1.0200467129844062</v>
      </c>
      <c r="G92" s="42">
        <f t="shared" si="17"/>
        <v>1.6720305260171922</v>
      </c>
      <c r="I92" s="19"/>
      <c r="J92" s="19"/>
    </row>
    <row r="93" spans="1:10" s="18" customFormat="1" x14ac:dyDescent="0.2">
      <c r="A93" s="22" t="s">
        <v>151</v>
      </c>
      <c r="B93" s="2" t="s">
        <v>150</v>
      </c>
      <c r="C93" s="58">
        <v>2128818.31</v>
      </c>
      <c r="D93" s="47">
        <v>4647000</v>
      </c>
      <c r="E93" s="47">
        <v>2419770.35</v>
      </c>
      <c r="F93" s="50">
        <f t="shared" si="15"/>
        <v>0.52071666666666672</v>
      </c>
      <c r="G93" s="42">
        <f t="shared" si="17"/>
        <v>1.1366730258910636</v>
      </c>
      <c r="I93" s="19"/>
      <c r="J93" s="19"/>
    </row>
    <row r="94" spans="1:10" s="18" customFormat="1" x14ac:dyDescent="0.2">
      <c r="A94" s="22" t="s">
        <v>153</v>
      </c>
      <c r="B94" s="2" t="s">
        <v>152</v>
      </c>
      <c r="C94" s="58">
        <v>1822570.41</v>
      </c>
      <c r="D94" s="47">
        <v>1830000</v>
      </c>
      <c r="E94" s="47">
        <v>4187072.21</v>
      </c>
      <c r="F94" s="50">
        <f t="shared" si="15"/>
        <v>2.2880176010928963</v>
      </c>
      <c r="G94" s="42" t="s">
        <v>544</v>
      </c>
      <c r="I94" s="19"/>
      <c r="J94" s="19"/>
    </row>
    <row r="95" spans="1:10" s="18" customFormat="1" ht="24" x14ac:dyDescent="0.2">
      <c r="A95" s="22" t="s">
        <v>155</v>
      </c>
      <c r="B95" s="2" t="s">
        <v>154</v>
      </c>
      <c r="C95" s="58">
        <v>0</v>
      </c>
      <c r="D95" s="47">
        <v>0</v>
      </c>
      <c r="E95" s="47">
        <v>675.16</v>
      </c>
      <c r="F95" s="50">
        <v>0</v>
      </c>
      <c r="G95" s="43"/>
      <c r="I95" s="19"/>
      <c r="J95" s="19"/>
    </row>
    <row r="96" spans="1:10" s="18" customFormat="1" x14ac:dyDescent="0.2">
      <c r="A96" s="20" t="s">
        <v>157</v>
      </c>
      <c r="B96" s="21" t="s">
        <v>156</v>
      </c>
      <c r="C96" s="56">
        <f>C97+C100</f>
        <v>363291.14</v>
      </c>
      <c r="D96" s="56">
        <f t="shared" ref="D96:E96" si="24">D97+D100</f>
        <v>150574880</v>
      </c>
      <c r="E96" s="56">
        <f t="shared" si="24"/>
        <v>31680402.300000001</v>
      </c>
      <c r="F96" s="57">
        <f t="shared" si="15"/>
        <v>0.21039633104804734</v>
      </c>
      <c r="G96" s="42" t="s">
        <v>488</v>
      </c>
      <c r="I96" s="19"/>
      <c r="J96" s="19"/>
    </row>
    <row r="97" spans="1:10" s="18" customFormat="1" x14ac:dyDescent="0.2">
      <c r="A97" s="22" t="s">
        <v>270</v>
      </c>
      <c r="B97" s="2" t="s">
        <v>271</v>
      </c>
      <c r="C97" s="58">
        <v>0</v>
      </c>
      <c r="D97" s="47">
        <v>462000</v>
      </c>
      <c r="E97" s="47">
        <v>0</v>
      </c>
      <c r="F97" s="50">
        <f t="shared" si="15"/>
        <v>0</v>
      </c>
      <c r="G97" s="43"/>
      <c r="I97" s="19"/>
      <c r="J97" s="19"/>
    </row>
    <row r="98" spans="1:10" s="18" customFormat="1" ht="24" x14ac:dyDescent="0.2">
      <c r="A98" s="22" t="s">
        <v>276</v>
      </c>
      <c r="B98" s="2" t="s">
        <v>277</v>
      </c>
      <c r="C98" s="58">
        <v>0</v>
      </c>
      <c r="D98" s="47">
        <v>462000</v>
      </c>
      <c r="E98" s="47">
        <v>0</v>
      </c>
      <c r="F98" s="50">
        <f t="shared" si="15"/>
        <v>0</v>
      </c>
      <c r="G98" s="43"/>
      <c r="I98" s="19"/>
      <c r="J98" s="19"/>
    </row>
    <row r="99" spans="1:10" s="18" customFormat="1" ht="24" x14ac:dyDescent="0.2">
      <c r="A99" s="22" t="s">
        <v>278</v>
      </c>
      <c r="B99" s="2" t="s">
        <v>279</v>
      </c>
      <c r="C99" s="58">
        <v>0</v>
      </c>
      <c r="D99" s="47">
        <v>462000</v>
      </c>
      <c r="E99" s="47">
        <v>0</v>
      </c>
      <c r="F99" s="50">
        <f t="shared" si="15"/>
        <v>0</v>
      </c>
      <c r="G99" s="43"/>
      <c r="I99" s="19"/>
      <c r="J99" s="19"/>
    </row>
    <row r="100" spans="1:10" s="18" customFormat="1" x14ac:dyDescent="0.2">
      <c r="A100" s="22" t="s">
        <v>159</v>
      </c>
      <c r="B100" s="2" t="s">
        <v>158</v>
      </c>
      <c r="C100" s="58">
        <v>363291.14</v>
      </c>
      <c r="D100" s="47">
        <f>D101+D103</f>
        <v>150112880</v>
      </c>
      <c r="E100" s="47">
        <f>E101+E103</f>
        <v>31680402.300000001</v>
      </c>
      <c r="F100" s="50">
        <f t="shared" si="15"/>
        <v>0.21104386445720047</v>
      </c>
      <c r="G100" s="42" t="s">
        <v>488</v>
      </c>
      <c r="I100" s="19"/>
      <c r="J100" s="19"/>
    </row>
    <row r="101" spans="1:10" s="18" customFormat="1" x14ac:dyDescent="0.2">
      <c r="A101" s="22" t="s">
        <v>280</v>
      </c>
      <c r="B101" s="2" t="s">
        <v>281</v>
      </c>
      <c r="C101" s="58">
        <v>116024.24</v>
      </c>
      <c r="D101" s="47">
        <v>576000</v>
      </c>
      <c r="E101" s="47">
        <v>147849.76</v>
      </c>
      <c r="F101" s="50">
        <f t="shared" si="15"/>
        <v>0.25668361111111115</v>
      </c>
      <c r="G101" s="42">
        <f t="shared" si="17"/>
        <v>1.2743006116652864</v>
      </c>
      <c r="I101" s="19"/>
      <c r="J101" s="19"/>
    </row>
    <row r="102" spans="1:10" s="18" customFormat="1" ht="24" x14ac:dyDescent="0.2">
      <c r="A102" s="22" t="s">
        <v>282</v>
      </c>
      <c r="B102" s="2" t="s">
        <v>283</v>
      </c>
      <c r="C102" s="58">
        <v>116024.24</v>
      </c>
      <c r="D102" s="47">
        <v>576000</v>
      </c>
      <c r="E102" s="47">
        <v>147849.76</v>
      </c>
      <c r="F102" s="50">
        <f t="shared" si="15"/>
        <v>0.25668361111111115</v>
      </c>
      <c r="G102" s="42">
        <f t="shared" si="17"/>
        <v>1.2743006116652864</v>
      </c>
      <c r="I102" s="19"/>
      <c r="J102" s="19"/>
    </row>
    <row r="103" spans="1:10" s="18" customFormat="1" x14ac:dyDescent="0.2">
      <c r="A103" s="22" t="s">
        <v>161</v>
      </c>
      <c r="B103" s="2" t="s">
        <v>160</v>
      </c>
      <c r="C103" s="58">
        <v>247266.9</v>
      </c>
      <c r="D103" s="47">
        <v>149536880</v>
      </c>
      <c r="E103" s="47">
        <v>31532552.539999999</v>
      </c>
      <c r="F103" s="50">
        <f t="shared" si="15"/>
        <v>0.21086806505525593</v>
      </c>
      <c r="G103" s="42" t="s">
        <v>489</v>
      </c>
      <c r="I103" s="19"/>
      <c r="J103" s="19"/>
    </row>
    <row r="104" spans="1:10" s="18" customFormat="1" x14ac:dyDescent="0.2">
      <c r="A104" s="22" t="s">
        <v>163</v>
      </c>
      <c r="B104" s="2" t="s">
        <v>162</v>
      </c>
      <c r="C104" s="58">
        <v>247266.9</v>
      </c>
      <c r="D104" s="47">
        <v>149536880</v>
      </c>
      <c r="E104" s="47">
        <v>31532552.539999999</v>
      </c>
      <c r="F104" s="50">
        <f t="shared" si="15"/>
        <v>0.21086806505525593</v>
      </c>
      <c r="G104" s="42" t="s">
        <v>489</v>
      </c>
      <c r="I104" s="19"/>
      <c r="J104" s="19"/>
    </row>
    <row r="105" spans="1:10" s="18" customFormat="1" x14ac:dyDescent="0.2">
      <c r="A105" s="20" t="s">
        <v>165</v>
      </c>
      <c r="B105" s="21" t="s">
        <v>164</v>
      </c>
      <c r="C105" s="56">
        <f>C106+C109+C117</f>
        <v>20900753.259999998</v>
      </c>
      <c r="D105" s="56">
        <f>D106+D109+D117</f>
        <v>65256100</v>
      </c>
      <c r="E105" s="56">
        <f>E106+E109+E117</f>
        <v>21128332.859999999</v>
      </c>
      <c r="F105" s="57">
        <f t="shared" si="15"/>
        <v>0.32377559890952723</v>
      </c>
      <c r="G105" s="42">
        <f t="shared" si="17"/>
        <v>1.0108885836394972</v>
      </c>
      <c r="I105" s="19"/>
      <c r="J105" s="19"/>
    </row>
    <row r="106" spans="1:10" s="18" customFormat="1" ht="36" x14ac:dyDescent="0.2">
      <c r="A106" s="22" t="s">
        <v>167</v>
      </c>
      <c r="B106" s="2" t="s">
        <v>166</v>
      </c>
      <c r="C106" s="58">
        <f>C107</f>
        <v>13500783.83</v>
      </c>
      <c r="D106" s="47">
        <f t="shared" ref="D106:E106" si="25">D107</f>
        <v>20919000</v>
      </c>
      <c r="E106" s="47">
        <f t="shared" si="25"/>
        <v>7164800.21</v>
      </c>
      <c r="F106" s="50">
        <f t="shared" si="15"/>
        <v>0.34250204168459297</v>
      </c>
      <c r="G106" s="42">
        <f t="shared" si="17"/>
        <v>0.53069512853610368</v>
      </c>
      <c r="I106" s="19"/>
      <c r="J106" s="19"/>
    </row>
    <row r="107" spans="1:10" s="18" customFormat="1" ht="36" x14ac:dyDescent="0.2">
      <c r="A107" s="22" t="s">
        <v>169</v>
      </c>
      <c r="B107" s="2" t="s">
        <v>168</v>
      </c>
      <c r="C107" s="58">
        <f>C108</f>
        <v>13500783.83</v>
      </c>
      <c r="D107" s="58">
        <f t="shared" ref="D107:E107" si="26">D108</f>
        <v>20919000</v>
      </c>
      <c r="E107" s="58">
        <f t="shared" si="26"/>
        <v>7164800.21</v>
      </c>
      <c r="F107" s="50">
        <f t="shared" si="15"/>
        <v>0.34250204168459297</v>
      </c>
      <c r="G107" s="42">
        <f t="shared" si="17"/>
        <v>0.53069512853610368</v>
      </c>
      <c r="I107" s="19"/>
      <c r="J107" s="19"/>
    </row>
    <row r="108" spans="1:10" s="18" customFormat="1" ht="36" x14ac:dyDescent="0.2">
      <c r="A108" s="24" t="s">
        <v>413</v>
      </c>
      <c r="B108" s="27" t="s">
        <v>490</v>
      </c>
      <c r="C108" s="58">
        <v>13500783.83</v>
      </c>
      <c r="D108" s="47">
        <v>20919000</v>
      </c>
      <c r="E108" s="47">
        <v>7164800.21</v>
      </c>
      <c r="F108" s="50">
        <f t="shared" si="15"/>
        <v>0.34250204168459297</v>
      </c>
      <c r="G108" s="42" t="s">
        <v>491</v>
      </c>
      <c r="I108" s="19"/>
      <c r="J108" s="19"/>
    </row>
    <row r="109" spans="1:10" s="18" customFormat="1" x14ac:dyDescent="0.2">
      <c r="A109" s="22" t="s">
        <v>171</v>
      </c>
      <c r="B109" s="2" t="s">
        <v>170</v>
      </c>
      <c r="C109" s="58">
        <f>C110+C112+C114</f>
        <v>7006969.4299999997</v>
      </c>
      <c r="D109" s="58">
        <f>D110+D112+D114</f>
        <v>25905000</v>
      </c>
      <c r="E109" s="58">
        <f>E110+E112+E114</f>
        <v>4671378.3000000007</v>
      </c>
      <c r="F109" s="50">
        <f t="shared" si="15"/>
        <v>0.18032728430804867</v>
      </c>
      <c r="G109" s="42">
        <f t="shared" si="17"/>
        <v>0.66667599261953692</v>
      </c>
      <c r="I109" s="19"/>
      <c r="J109" s="19"/>
    </row>
    <row r="110" spans="1:10" s="18" customFormat="1" x14ac:dyDescent="0.2">
      <c r="A110" s="22" t="s">
        <v>173</v>
      </c>
      <c r="B110" s="2" t="s">
        <v>172</v>
      </c>
      <c r="C110" s="58">
        <f>C111</f>
        <v>6409507.8799999999</v>
      </c>
      <c r="D110" s="58">
        <f t="shared" ref="D110:E110" si="27">D111</f>
        <v>23263000</v>
      </c>
      <c r="E110" s="58">
        <f t="shared" si="27"/>
        <v>2902103.71</v>
      </c>
      <c r="F110" s="50">
        <f t="shared" si="15"/>
        <v>0.12475191118944245</v>
      </c>
      <c r="G110" s="42">
        <f t="shared" si="17"/>
        <v>0.45278105032924931</v>
      </c>
      <c r="I110" s="19"/>
      <c r="J110" s="19"/>
    </row>
    <row r="111" spans="1:10" s="18" customFormat="1" ht="24" x14ac:dyDescent="0.2">
      <c r="A111" s="22" t="s">
        <v>175</v>
      </c>
      <c r="B111" s="2" t="s">
        <v>174</v>
      </c>
      <c r="C111" s="58">
        <v>6409507.8799999999</v>
      </c>
      <c r="D111" s="47">
        <v>23263000</v>
      </c>
      <c r="E111" s="47">
        <v>2902103.71</v>
      </c>
      <c r="F111" s="50">
        <f t="shared" si="15"/>
        <v>0.12475191118944245</v>
      </c>
      <c r="G111" s="42">
        <f t="shared" si="17"/>
        <v>0.45278105032924931</v>
      </c>
      <c r="I111" s="19"/>
      <c r="J111" s="19"/>
    </row>
    <row r="112" spans="1:10" s="18" customFormat="1" ht="24" x14ac:dyDescent="0.2">
      <c r="A112" s="22" t="s">
        <v>177</v>
      </c>
      <c r="B112" s="2" t="s">
        <v>176</v>
      </c>
      <c r="C112" s="58">
        <f>C113</f>
        <v>267987.89</v>
      </c>
      <c r="D112" s="58">
        <f t="shared" ref="D112:E112" si="28">D113</f>
        <v>1112000</v>
      </c>
      <c r="E112" s="58">
        <f t="shared" si="28"/>
        <v>1317532.69</v>
      </c>
      <c r="F112" s="50">
        <f t="shared" si="15"/>
        <v>1.1848315557553957</v>
      </c>
      <c r="G112" s="42" t="s">
        <v>491</v>
      </c>
      <c r="I112" s="19"/>
      <c r="J112" s="19"/>
    </row>
    <row r="113" spans="1:10" s="18" customFormat="1" ht="24" x14ac:dyDescent="0.2">
      <c r="A113" s="22" t="s">
        <v>179</v>
      </c>
      <c r="B113" s="2" t="s">
        <v>178</v>
      </c>
      <c r="C113" s="58">
        <v>267987.89</v>
      </c>
      <c r="D113" s="47">
        <v>1112000</v>
      </c>
      <c r="E113" s="47">
        <v>1317532.69</v>
      </c>
      <c r="F113" s="50">
        <f t="shared" si="15"/>
        <v>1.1848315557553957</v>
      </c>
      <c r="G113" s="42" t="s">
        <v>491</v>
      </c>
      <c r="I113" s="19"/>
      <c r="J113" s="19"/>
    </row>
    <row r="114" spans="1:10" s="18" customFormat="1" ht="36" x14ac:dyDescent="0.2">
      <c r="A114" s="22" t="s">
        <v>181</v>
      </c>
      <c r="B114" s="2" t="s">
        <v>180</v>
      </c>
      <c r="C114" s="58">
        <f>C115</f>
        <v>329473.65999999997</v>
      </c>
      <c r="D114" s="58">
        <f t="shared" ref="D114:E115" si="29">D115</f>
        <v>1530000</v>
      </c>
      <c r="E114" s="58">
        <f t="shared" si="29"/>
        <v>451741.9</v>
      </c>
      <c r="F114" s="50">
        <f t="shared" si="15"/>
        <v>0.29525614379084969</v>
      </c>
      <c r="G114" s="42">
        <f t="shared" si="17"/>
        <v>1.3711017141704136</v>
      </c>
      <c r="I114" s="19"/>
      <c r="J114" s="19"/>
    </row>
    <row r="115" spans="1:10" s="18" customFormat="1" ht="36" x14ac:dyDescent="0.2">
      <c r="A115" s="22" t="s">
        <v>183</v>
      </c>
      <c r="B115" s="2" t="s">
        <v>182</v>
      </c>
      <c r="C115" s="58">
        <f>C116</f>
        <v>329473.65999999997</v>
      </c>
      <c r="D115" s="58">
        <f t="shared" si="29"/>
        <v>1530000</v>
      </c>
      <c r="E115" s="58">
        <f t="shared" si="29"/>
        <v>451741.9</v>
      </c>
      <c r="F115" s="50">
        <f t="shared" si="15"/>
        <v>0.29525614379084969</v>
      </c>
      <c r="G115" s="42">
        <f t="shared" si="17"/>
        <v>1.3711017141704136</v>
      </c>
      <c r="I115" s="19"/>
      <c r="J115" s="19"/>
    </row>
    <row r="116" spans="1:10" s="18" customFormat="1" ht="45" customHeight="1" x14ac:dyDescent="0.2">
      <c r="A116" s="22" t="s">
        <v>185</v>
      </c>
      <c r="B116" s="2" t="s">
        <v>184</v>
      </c>
      <c r="C116" s="58">
        <v>329473.65999999997</v>
      </c>
      <c r="D116" s="47">
        <v>1530000</v>
      </c>
      <c r="E116" s="47">
        <v>451741.9</v>
      </c>
      <c r="F116" s="50">
        <f t="shared" si="15"/>
        <v>0.29525614379084969</v>
      </c>
      <c r="G116" s="42">
        <f t="shared" si="17"/>
        <v>1.3711017141704136</v>
      </c>
      <c r="I116" s="19"/>
      <c r="J116" s="19"/>
    </row>
    <row r="117" spans="1:10" s="18" customFormat="1" ht="48" customHeight="1" x14ac:dyDescent="0.2">
      <c r="A117" s="24" t="s">
        <v>492</v>
      </c>
      <c r="B117" s="27" t="s">
        <v>493</v>
      </c>
      <c r="C117" s="58">
        <f>C118</f>
        <v>393000</v>
      </c>
      <c r="D117" s="58">
        <f t="shared" ref="D117:E117" si="30">D118</f>
        <v>18432100</v>
      </c>
      <c r="E117" s="58">
        <f t="shared" si="30"/>
        <v>9292154.3499999996</v>
      </c>
      <c r="F117" s="50">
        <f t="shared" si="15"/>
        <v>0.50412890283798373</v>
      </c>
      <c r="G117" s="42" t="s">
        <v>494</v>
      </c>
      <c r="I117" s="19"/>
      <c r="J117" s="19"/>
    </row>
    <row r="118" spans="1:10" s="18" customFormat="1" ht="36" x14ac:dyDescent="0.2">
      <c r="A118" s="24" t="s">
        <v>495</v>
      </c>
      <c r="B118" s="27" t="s">
        <v>496</v>
      </c>
      <c r="C118" s="58">
        <v>393000</v>
      </c>
      <c r="D118" s="47">
        <v>18432100</v>
      </c>
      <c r="E118" s="47">
        <v>9292154.3499999996</v>
      </c>
      <c r="F118" s="50">
        <f t="shared" si="15"/>
        <v>0.50412890283798373</v>
      </c>
      <c r="G118" s="42" t="s">
        <v>494</v>
      </c>
      <c r="I118" s="19"/>
      <c r="J118" s="19"/>
    </row>
    <row r="119" spans="1:10" s="18" customFormat="1" x14ac:dyDescent="0.2">
      <c r="A119" s="20" t="s">
        <v>187</v>
      </c>
      <c r="B119" s="21" t="s">
        <v>186</v>
      </c>
      <c r="C119" s="56">
        <f>C120</f>
        <v>5298326.5999999996</v>
      </c>
      <c r="D119" s="56">
        <f t="shared" ref="D119:E119" si="31">D120</f>
        <v>16600000</v>
      </c>
      <c r="E119" s="56">
        <f t="shared" si="31"/>
        <v>5420043.4400000004</v>
      </c>
      <c r="F119" s="57">
        <f t="shared" si="15"/>
        <v>0.32650864096385546</v>
      </c>
      <c r="G119" s="42">
        <f t="shared" si="17"/>
        <v>1.022972694812736</v>
      </c>
      <c r="I119" s="19"/>
      <c r="J119" s="19"/>
    </row>
    <row r="120" spans="1:10" s="18" customFormat="1" ht="24" x14ac:dyDescent="0.2">
      <c r="A120" s="22" t="s">
        <v>189</v>
      </c>
      <c r="B120" s="2" t="s">
        <v>188</v>
      </c>
      <c r="C120" s="58">
        <f>C121</f>
        <v>5298326.5999999996</v>
      </c>
      <c r="D120" s="47">
        <v>16600000</v>
      </c>
      <c r="E120" s="47">
        <v>5420043.4400000004</v>
      </c>
      <c r="F120" s="50">
        <f t="shared" si="15"/>
        <v>0.32650864096385546</v>
      </c>
      <c r="G120" s="42">
        <f t="shared" si="17"/>
        <v>1.022972694812736</v>
      </c>
      <c r="I120" s="19"/>
      <c r="J120" s="19"/>
    </row>
    <row r="121" spans="1:10" s="18" customFormat="1" ht="24" x14ac:dyDescent="0.2">
      <c r="A121" s="22" t="s">
        <v>191</v>
      </c>
      <c r="B121" s="2" t="s">
        <v>190</v>
      </c>
      <c r="C121" s="58">
        <v>5298326.5999999996</v>
      </c>
      <c r="D121" s="47">
        <v>16600000</v>
      </c>
      <c r="E121" s="47">
        <v>5420043.4400000004</v>
      </c>
      <c r="F121" s="50">
        <f t="shared" si="15"/>
        <v>0.32650864096385546</v>
      </c>
      <c r="G121" s="42">
        <f t="shared" si="17"/>
        <v>1.022972694812736</v>
      </c>
      <c r="I121" s="19"/>
      <c r="J121" s="19"/>
    </row>
    <row r="122" spans="1:10" s="18" customFormat="1" x14ac:dyDescent="0.2">
      <c r="A122" s="20" t="s">
        <v>193</v>
      </c>
      <c r="B122" s="21" t="s">
        <v>192</v>
      </c>
      <c r="C122" s="56">
        <f>C123+C156+C158+C161+C166+C177</f>
        <v>8624608.410000002</v>
      </c>
      <c r="D122" s="56">
        <f>D123+D158+D161+D166+D177+D156</f>
        <v>30183000</v>
      </c>
      <c r="E122" s="56">
        <f>E123+E158+E161+E166+E177+E156</f>
        <v>4856119.1300000008</v>
      </c>
      <c r="F122" s="57">
        <f t="shared" si="15"/>
        <v>0.16088921346453305</v>
      </c>
      <c r="G122" s="42">
        <f t="shared" si="17"/>
        <v>0.56305386855239259</v>
      </c>
      <c r="I122" s="19"/>
      <c r="J122" s="19"/>
    </row>
    <row r="123" spans="1:10" s="18" customFormat="1" x14ac:dyDescent="0.2">
      <c r="A123" s="22" t="s">
        <v>284</v>
      </c>
      <c r="B123" s="2" t="s">
        <v>285</v>
      </c>
      <c r="C123" s="58">
        <f>C124+C126+C128+C131+C134+C136+C138+C140+C142+C144+C147+C149+C151+C154</f>
        <v>5366855.51</v>
      </c>
      <c r="D123" s="58">
        <f>D124+D126+D128+D131+D134+D136+D138+D140+D142+D144+D147+D149+D151+D154</f>
        <v>21075200</v>
      </c>
      <c r="E123" s="58">
        <f>E124+E126+E128+E131+E134+E136+E138+E140+E142+E144+E147+E149+E151+E154</f>
        <v>3478577.16</v>
      </c>
      <c r="F123" s="50">
        <f t="shared" si="15"/>
        <v>0.16505547563012452</v>
      </c>
      <c r="G123" s="42">
        <f t="shared" si="17"/>
        <v>0.64815927194581768</v>
      </c>
      <c r="I123" s="19"/>
      <c r="J123" s="19"/>
    </row>
    <row r="124" spans="1:10" s="18" customFormat="1" ht="24" x14ac:dyDescent="0.2">
      <c r="A124" s="22" t="s">
        <v>286</v>
      </c>
      <c r="B124" s="2" t="s">
        <v>497</v>
      </c>
      <c r="C124" s="58">
        <v>54206.45</v>
      </c>
      <c r="D124" s="47">
        <v>212000</v>
      </c>
      <c r="E124" s="47">
        <v>55119.75</v>
      </c>
      <c r="F124" s="50">
        <f t="shared" si="15"/>
        <v>0.25999882075471697</v>
      </c>
      <c r="G124" s="42">
        <f t="shared" si="17"/>
        <v>1.0168485484660958</v>
      </c>
      <c r="I124" s="19"/>
      <c r="J124" s="19"/>
    </row>
    <row r="125" spans="1:10" s="18" customFormat="1" ht="36" x14ac:dyDescent="0.2">
      <c r="A125" s="22" t="s">
        <v>287</v>
      </c>
      <c r="B125" s="2" t="s">
        <v>498</v>
      </c>
      <c r="C125" s="58">
        <v>54206.45</v>
      </c>
      <c r="D125" s="47">
        <v>212000</v>
      </c>
      <c r="E125" s="47">
        <v>55119.75</v>
      </c>
      <c r="F125" s="50">
        <f t="shared" si="15"/>
        <v>0.25999882075471697</v>
      </c>
      <c r="G125" s="42">
        <f t="shared" si="17"/>
        <v>1.0168485484660958</v>
      </c>
      <c r="I125" s="19"/>
      <c r="J125" s="19"/>
    </row>
    <row r="126" spans="1:10" s="18" customFormat="1" ht="36" x14ac:dyDescent="0.2">
      <c r="A126" s="22" t="s">
        <v>288</v>
      </c>
      <c r="B126" s="2" t="s">
        <v>499</v>
      </c>
      <c r="C126" s="58">
        <v>344277.97</v>
      </c>
      <c r="D126" s="47">
        <v>1846000</v>
      </c>
      <c r="E126" s="47">
        <v>378356.41</v>
      </c>
      <c r="F126" s="50">
        <f t="shared" si="15"/>
        <v>0.20496013542795233</v>
      </c>
      <c r="G126" s="42">
        <f t="shared" si="17"/>
        <v>1.0989852472988615</v>
      </c>
      <c r="I126" s="19"/>
      <c r="J126" s="19"/>
    </row>
    <row r="127" spans="1:10" s="18" customFormat="1" ht="48" x14ac:dyDescent="0.2">
      <c r="A127" s="22" t="s">
        <v>289</v>
      </c>
      <c r="B127" s="2" t="s">
        <v>500</v>
      </c>
      <c r="C127" s="58">
        <v>344277.97</v>
      </c>
      <c r="D127" s="47">
        <v>1846000</v>
      </c>
      <c r="E127" s="47">
        <v>378356.41</v>
      </c>
      <c r="F127" s="50">
        <f t="shared" si="15"/>
        <v>0.20496013542795233</v>
      </c>
      <c r="G127" s="42">
        <f t="shared" si="17"/>
        <v>1.0989852472988615</v>
      </c>
      <c r="I127" s="19"/>
      <c r="J127" s="19"/>
    </row>
    <row r="128" spans="1:10" s="18" customFormat="1" ht="24" x14ac:dyDescent="0.2">
      <c r="A128" s="22" t="s">
        <v>290</v>
      </c>
      <c r="B128" s="2" t="s">
        <v>501</v>
      </c>
      <c r="C128" s="58">
        <v>225162.97</v>
      </c>
      <c r="D128" s="47">
        <v>1175000</v>
      </c>
      <c r="E128" s="47">
        <v>409968.73</v>
      </c>
      <c r="F128" s="50">
        <f t="shared" si="15"/>
        <v>0.34890955744680852</v>
      </c>
      <c r="G128" s="42">
        <f t="shared" si="17"/>
        <v>1.8207644445265576</v>
      </c>
      <c r="I128" s="19"/>
      <c r="J128" s="19"/>
    </row>
    <row r="129" spans="1:10" s="18" customFormat="1" ht="36" x14ac:dyDescent="0.2">
      <c r="A129" s="22" t="s">
        <v>291</v>
      </c>
      <c r="B129" s="2" t="s">
        <v>502</v>
      </c>
      <c r="C129" s="58">
        <v>195662.97</v>
      </c>
      <c r="D129" s="47">
        <v>1122000</v>
      </c>
      <c r="E129" s="47">
        <v>409968.73</v>
      </c>
      <c r="F129" s="50">
        <f t="shared" si="15"/>
        <v>0.36539102495543668</v>
      </c>
      <c r="G129" s="42">
        <f t="shared" si="17"/>
        <v>2.0952801135544452</v>
      </c>
      <c r="I129" s="19"/>
      <c r="J129" s="19"/>
    </row>
    <row r="130" spans="1:10" s="18" customFormat="1" ht="36" x14ac:dyDescent="0.2">
      <c r="A130" s="22" t="s">
        <v>292</v>
      </c>
      <c r="B130" s="2" t="s">
        <v>503</v>
      </c>
      <c r="C130" s="58">
        <v>29500</v>
      </c>
      <c r="D130" s="47">
        <v>53000</v>
      </c>
      <c r="E130" s="47">
        <v>0</v>
      </c>
      <c r="F130" s="61">
        <f t="shared" si="15"/>
        <v>0</v>
      </c>
      <c r="G130" s="42">
        <f t="shared" si="17"/>
        <v>0</v>
      </c>
      <c r="I130" s="19"/>
      <c r="J130" s="19"/>
    </row>
    <row r="131" spans="1:10" s="18" customFormat="1" ht="36" x14ac:dyDescent="0.2">
      <c r="A131" s="22" t="s">
        <v>293</v>
      </c>
      <c r="B131" s="2" t="s">
        <v>504</v>
      </c>
      <c r="C131" s="58">
        <v>282000</v>
      </c>
      <c r="D131" s="47">
        <v>1056000</v>
      </c>
      <c r="E131" s="47">
        <v>341000.99</v>
      </c>
      <c r="F131" s="50">
        <f t="shared" si="15"/>
        <v>0.32291760416666665</v>
      </c>
      <c r="G131" s="42">
        <f t="shared" si="17"/>
        <v>1.2092233687943261</v>
      </c>
      <c r="I131" s="19"/>
      <c r="J131" s="19"/>
    </row>
    <row r="132" spans="1:10" s="18" customFormat="1" ht="36" x14ac:dyDescent="0.2">
      <c r="A132" s="22" t="s">
        <v>358</v>
      </c>
      <c r="B132" s="2" t="s">
        <v>505</v>
      </c>
      <c r="C132" s="58">
        <v>282000</v>
      </c>
      <c r="D132" s="47">
        <v>1011000</v>
      </c>
      <c r="E132" s="47">
        <v>341000.99</v>
      </c>
      <c r="F132" s="50">
        <f t="shared" si="15"/>
        <v>0.33729079129574679</v>
      </c>
      <c r="G132" s="42">
        <f t="shared" si="17"/>
        <v>1.2092233687943261</v>
      </c>
      <c r="I132" s="19"/>
      <c r="J132" s="19"/>
    </row>
    <row r="133" spans="1:10" s="18" customFormat="1" ht="36" x14ac:dyDescent="0.2">
      <c r="A133" s="22" t="s">
        <v>294</v>
      </c>
      <c r="B133" s="2" t="s">
        <v>506</v>
      </c>
      <c r="C133" s="58">
        <v>0</v>
      </c>
      <c r="D133" s="47">
        <v>45000</v>
      </c>
      <c r="E133" s="47">
        <v>0</v>
      </c>
      <c r="F133" s="61">
        <f t="shared" si="15"/>
        <v>0</v>
      </c>
      <c r="G133" s="43"/>
      <c r="I133" s="19"/>
      <c r="J133" s="19"/>
    </row>
    <row r="134" spans="1:10" s="18" customFormat="1" ht="24" x14ac:dyDescent="0.2">
      <c r="A134" s="22" t="s">
        <v>359</v>
      </c>
      <c r="B134" s="2" t="s">
        <v>507</v>
      </c>
      <c r="C134" s="58">
        <v>3000</v>
      </c>
      <c r="D134" s="47">
        <v>5000</v>
      </c>
      <c r="E134" s="47">
        <v>3000</v>
      </c>
      <c r="F134" s="50">
        <f t="shared" ref="F134:F137" si="32">E134/D134</f>
        <v>0.6</v>
      </c>
      <c r="G134" s="42">
        <f t="shared" si="17"/>
        <v>1</v>
      </c>
      <c r="I134" s="19"/>
      <c r="J134" s="19"/>
    </row>
    <row r="135" spans="1:10" s="18" customFormat="1" ht="36" x14ac:dyDescent="0.2">
      <c r="A135" s="22" t="s">
        <v>508</v>
      </c>
      <c r="B135" s="2" t="s">
        <v>509</v>
      </c>
      <c r="C135" s="58">
        <v>3000</v>
      </c>
      <c r="D135" s="47">
        <v>5000</v>
      </c>
      <c r="E135" s="47">
        <v>3000</v>
      </c>
      <c r="F135" s="50">
        <f t="shared" si="32"/>
        <v>0.6</v>
      </c>
      <c r="G135" s="42">
        <f t="shared" si="17"/>
        <v>1</v>
      </c>
      <c r="I135" s="19"/>
      <c r="J135" s="19"/>
    </row>
    <row r="136" spans="1:10" s="18" customFormat="1" ht="24" x14ac:dyDescent="0.2">
      <c r="A136" s="22" t="s">
        <v>414</v>
      </c>
      <c r="B136" s="2" t="s">
        <v>416</v>
      </c>
      <c r="C136" s="58">
        <v>500</v>
      </c>
      <c r="D136" s="47">
        <v>3000</v>
      </c>
      <c r="E136" s="47">
        <v>3000</v>
      </c>
      <c r="F136" s="50">
        <f t="shared" si="32"/>
        <v>1</v>
      </c>
      <c r="G136" s="42" t="s">
        <v>510</v>
      </c>
      <c r="I136" s="19"/>
      <c r="J136" s="19"/>
    </row>
    <row r="137" spans="1:10" s="18" customFormat="1" ht="36" x14ac:dyDescent="0.2">
      <c r="A137" s="22" t="s">
        <v>415</v>
      </c>
      <c r="B137" s="2" t="s">
        <v>417</v>
      </c>
      <c r="C137" s="58">
        <v>500</v>
      </c>
      <c r="D137" s="47">
        <v>3000</v>
      </c>
      <c r="E137" s="47">
        <v>3000</v>
      </c>
      <c r="F137" s="50">
        <f t="shared" si="32"/>
        <v>1</v>
      </c>
      <c r="G137" s="42" t="s">
        <v>510</v>
      </c>
      <c r="I137" s="19"/>
      <c r="J137" s="19"/>
    </row>
    <row r="138" spans="1:10" s="18" customFormat="1" ht="24" x14ac:dyDescent="0.2">
      <c r="A138" s="22" t="s">
        <v>511</v>
      </c>
      <c r="B138" s="2" t="s">
        <v>512</v>
      </c>
      <c r="C138" s="58">
        <v>0</v>
      </c>
      <c r="D138" s="47">
        <v>0</v>
      </c>
      <c r="E138" s="47">
        <v>20000</v>
      </c>
      <c r="F138" s="59"/>
      <c r="G138" s="43"/>
      <c r="I138" s="19"/>
      <c r="J138" s="19"/>
    </row>
    <row r="139" spans="1:10" s="18" customFormat="1" ht="36" x14ac:dyDescent="0.2">
      <c r="A139" s="22" t="s">
        <v>360</v>
      </c>
      <c r="B139" s="2" t="s">
        <v>513</v>
      </c>
      <c r="C139" s="58">
        <v>0</v>
      </c>
      <c r="D139" s="47">
        <v>0</v>
      </c>
      <c r="E139" s="47">
        <v>20000</v>
      </c>
      <c r="F139" s="59"/>
      <c r="G139" s="43"/>
      <c r="I139" s="19"/>
      <c r="J139" s="19"/>
    </row>
    <row r="140" spans="1:10" s="18" customFormat="1" ht="24" x14ac:dyDescent="0.2">
      <c r="A140" s="22" t="s">
        <v>295</v>
      </c>
      <c r="B140" s="2" t="s">
        <v>514</v>
      </c>
      <c r="C140" s="58">
        <v>70000</v>
      </c>
      <c r="D140" s="47">
        <v>176000</v>
      </c>
      <c r="E140" s="47">
        <v>2300</v>
      </c>
      <c r="F140" s="50">
        <f t="shared" ref="F140:F203" si="33">E140/D140</f>
        <v>1.3068181818181817E-2</v>
      </c>
      <c r="G140" s="42">
        <f t="shared" ref="G140:G203" si="34">E140/C140</f>
        <v>3.2857142857142856E-2</v>
      </c>
      <c r="I140" s="19"/>
      <c r="J140" s="19"/>
    </row>
    <row r="141" spans="1:10" s="18" customFormat="1" ht="36" x14ac:dyDescent="0.2">
      <c r="A141" s="22" t="s">
        <v>296</v>
      </c>
      <c r="B141" s="2" t="s">
        <v>515</v>
      </c>
      <c r="C141" s="58">
        <v>70000</v>
      </c>
      <c r="D141" s="47">
        <v>176000</v>
      </c>
      <c r="E141" s="47">
        <v>2300</v>
      </c>
      <c r="F141" s="50">
        <f t="shared" si="33"/>
        <v>1.3068181818181817E-2</v>
      </c>
      <c r="G141" s="42">
        <f t="shared" si="34"/>
        <v>3.2857142857142856E-2</v>
      </c>
      <c r="I141" s="19"/>
      <c r="J141" s="19"/>
    </row>
    <row r="142" spans="1:10" s="18" customFormat="1" ht="36" x14ac:dyDescent="0.2">
      <c r="A142" s="22" t="s">
        <v>297</v>
      </c>
      <c r="B142" s="2" t="s">
        <v>516</v>
      </c>
      <c r="C142" s="58">
        <v>138002.1</v>
      </c>
      <c r="D142" s="47">
        <v>514000</v>
      </c>
      <c r="E142" s="47">
        <v>82493.710000000006</v>
      </c>
      <c r="F142" s="50">
        <f t="shared" si="33"/>
        <v>0.16049359922178991</v>
      </c>
      <c r="G142" s="42">
        <f t="shared" si="34"/>
        <v>0.59777141072490925</v>
      </c>
      <c r="I142" s="19"/>
      <c r="J142" s="19"/>
    </row>
    <row r="143" spans="1:10" s="18" customFormat="1" ht="48" x14ac:dyDescent="0.2">
      <c r="A143" s="22" t="s">
        <v>298</v>
      </c>
      <c r="B143" s="2" t="s">
        <v>517</v>
      </c>
      <c r="C143" s="58">
        <v>138002.1</v>
      </c>
      <c r="D143" s="47">
        <v>514000</v>
      </c>
      <c r="E143" s="47">
        <v>82493.710000000006</v>
      </c>
      <c r="F143" s="50">
        <f t="shared" si="33"/>
        <v>0.16049359922178991</v>
      </c>
      <c r="G143" s="42">
        <f t="shared" si="34"/>
        <v>0.59777141072490925</v>
      </c>
      <c r="I143" s="19"/>
      <c r="J143" s="19"/>
    </row>
    <row r="144" spans="1:10" s="18" customFormat="1" ht="36" x14ac:dyDescent="0.2">
      <c r="A144" s="22" t="s">
        <v>299</v>
      </c>
      <c r="B144" s="2" t="s">
        <v>518</v>
      </c>
      <c r="C144" s="58">
        <v>93366.74</v>
      </c>
      <c r="D144" s="47">
        <v>468000</v>
      </c>
      <c r="E144" s="47">
        <v>96032.85</v>
      </c>
      <c r="F144" s="50">
        <f t="shared" si="33"/>
        <v>0.20519839743589746</v>
      </c>
      <c r="G144" s="42">
        <f t="shared" si="34"/>
        <v>1.0285552435481844</v>
      </c>
      <c r="I144" s="19"/>
      <c r="J144" s="19"/>
    </row>
    <row r="145" spans="1:10" s="18" customFormat="1" ht="48" x14ac:dyDescent="0.2">
      <c r="A145" s="22" t="s">
        <v>300</v>
      </c>
      <c r="B145" s="2" t="s">
        <v>519</v>
      </c>
      <c r="C145" s="58">
        <v>63366.74</v>
      </c>
      <c r="D145" s="47">
        <v>273000</v>
      </c>
      <c r="E145" s="47">
        <v>55797.599999999999</v>
      </c>
      <c r="F145" s="50">
        <f t="shared" si="33"/>
        <v>0.20438681318681318</v>
      </c>
      <c r="G145" s="42">
        <f t="shared" si="34"/>
        <v>0.8805502697471892</v>
      </c>
      <c r="I145" s="19"/>
      <c r="J145" s="19"/>
    </row>
    <row r="146" spans="1:10" s="18" customFormat="1" ht="48" x14ac:dyDescent="0.2">
      <c r="A146" s="22" t="s">
        <v>301</v>
      </c>
      <c r="B146" s="2" t="s">
        <v>520</v>
      </c>
      <c r="C146" s="58">
        <v>30000</v>
      </c>
      <c r="D146" s="47">
        <v>195000</v>
      </c>
      <c r="E146" s="47">
        <v>40235.25</v>
      </c>
      <c r="F146" s="50">
        <f t="shared" si="33"/>
        <v>0.20633461538461539</v>
      </c>
      <c r="G146" s="42">
        <f t="shared" si="34"/>
        <v>1.341175</v>
      </c>
      <c r="I146" s="19"/>
      <c r="J146" s="19"/>
    </row>
    <row r="147" spans="1:10" s="18" customFormat="1" ht="24" x14ac:dyDescent="0.2">
      <c r="A147" s="22" t="s">
        <v>302</v>
      </c>
      <c r="B147" s="2" t="s">
        <v>521</v>
      </c>
      <c r="C147" s="58">
        <v>9999.69</v>
      </c>
      <c r="D147" s="47">
        <v>63000</v>
      </c>
      <c r="E147" s="47">
        <v>7103.67</v>
      </c>
      <c r="F147" s="50">
        <f t="shared" si="33"/>
        <v>0.11275666666666667</v>
      </c>
      <c r="G147" s="42">
        <f t="shared" si="34"/>
        <v>0.71038902205968379</v>
      </c>
      <c r="I147" s="19"/>
      <c r="J147" s="19"/>
    </row>
    <row r="148" spans="1:10" s="18" customFormat="1" ht="36" x14ac:dyDescent="0.2">
      <c r="A148" s="22" t="s">
        <v>303</v>
      </c>
      <c r="B148" s="2" t="s">
        <v>522</v>
      </c>
      <c r="C148" s="58">
        <v>9999.69</v>
      </c>
      <c r="D148" s="47">
        <v>63000</v>
      </c>
      <c r="E148" s="47">
        <v>7103.67</v>
      </c>
      <c r="F148" s="50">
        <f t="shared" si="33"/>
        <v>0.11275666666666667</v>
      </c>
      <c r="G148" s="42">
        <f t="shared" si="34"/>
        <v>0.71038902205968379</v>
      </c>
      <c r="I148" s="19"/>
      <c r="J148" s="19"/>
    </row>
    <row r="149" spans="1:10" s="18" customFormat="1" ht="48" x14ac:dyDescent="0.2">
      <c r="A149" s="22" t="s">
        <v>361</v>
      </c>
      <c r="B149" s="2" t="s">
        <v>523</v>
      </c>
      <c r="C149" s="58">
        <v>72635.460000000006</v>
      </c>
      <c r="D149" s="47">
        <v>177000</v>
      </c>
      <c r="E149" s="47">
        <v>0</v>
      </c>
      <c r="F149" s="61">
        <f t="shared" si="33"/>
        <v>0</v>
      </c>
      <c r="G149" s="42">
        <f t="shared" si="34"/>
        <v>0</v>
      </c>
      <c r="I149" s="19"/>
      <c r="J149" s="19"/>
    </row>
    <row r="150" spans="1:10" s="18" customFormat="1" ht="48" x14ac:dyDescent="0.2">
      <c r="A150" s="22" t="s">
        <v>362</v>
      </c>
      <c r="B150" s="2" t="s">
        <v>524</v>
      </c>
      <c r="C150" s="58">
        <v>72635.460000000006</v>
      </c>
      <c r="D150" s="47">
        <v>177000</v>
      </c>
      <c r="E150" s="47">
        <v>0</v>
      </c>
      <c r="F150" s="61">
        <f t="shared" si="33"/>
        <v>0</v>
      </c>
      <c r="G150" s="42">
        <f t="shared" si="34"/>
        <v>0</v>
      </c>
      <c r="I150" s="19"/>
      <c r="J150" s="19"/>
    </row>
    <row r="151" spans="1:10" s="18" customFormat="1" ht="24" x14ac:dyDescent="0.2">
      <c r="A151" s="22" t="s">
        <v>304</v>
      </c>
      <c r="B151" s="2" t="s">
        <v>525</v>
      </c>
      <c r="C151" s="58">
        <v>1893313.96</v>
      </c>
      <c r="D151" s="47">
        <v>6518200</v>
      </c>
      <c r="E151" s="47">
        <v>366190.37</v>
      </c>
      <c r="F151" s="50">
        <f t="shared" si="33"/>
        <v>5.6179676904666929E-2</v>
      </c>
      <c r="G151" s="42">
        <f t="shared" si="34"/>
        <v>0.19341238576194728</v>
      </c>
      <c r="I151" s="19"/>
      <c r="J151" s="19"/>
    </row>
    <row r="152" spans="1:10" s="18" customFormat="1" ht="36" x14ac:dyDescent="0.2">
      <c r="A152" s="22" t="s">
        <v>305</v>
      </c>
      <c r="B152" s="2" t="s">
        <v>526</v>
      </c>
      <c r="C152" s="58">
        <v>1801384.45</v>
      </c>
      <c r="D152" s="47">
        <v>6431200</v>
      </c>
      <c r="E152" s="47">
        <v>366190.37</v>
      </c>
      <c r="F152" s="50">
        <f t="shared" si="33"/>
        <v>5.6939664448314463E-2</v>
      </c>
      <c r="G152" s="42">
        <f t="shared" si="34"/>
        <v>0.20328274178229971</v>
      </c>
      <c r="I152" s="19"/>
      <c r="J152" s="19"/>
    </row>
    <row r="153" spans="1:10" s="18" customFormat="1" ht="36" x14ac:dyDescent="0.2">
      <c r="A153" s="22" t="s">
        <v>306</v>
      </c>
      <c r="B153" s="2" t="s">
        <v>527</v>
      </c>
      <c r="C153" s="58">
        <v>91929.51</v>
      </c>
      <c r="D153" s="47">
        <v>87000</v>
      </c>
      <c r="E153" s="47">
        <v>0</v>
      </c>
      <c r="F153" s="61">
        <f t="shared" si="33"/>
        <v>0</v>
      </c>
      <c r="G153" s="42">
        <f t="shared" si="34"/>
        <v>0</v>
      </c>
      <c r="I153" s="19"/>
      <c r="J153" s="19"/>
    </row>
    <row r="154" spans="1:10" s="18" customFormat="1" ht="36" x14ac:dyDescent="0.2">
      <c r="A154" s="22" t="s">
        <v>307</v>
      </c>
      <c r="B154" s="2" t="s">
        <v>528</v>
      </c>
      <c r="C154" s="58">
        <v>2180390.17</v>
      </c>
      <c r="D154" s="47">
        <v>8862000</v>
      </c>
      <c r="E154" s="47">
        <v>1714010.68</v>
      </c>
      <c r="F154" s="50">
        <f t="shared" si="33"/>
        <v>0.19341127059354546</v>
      </c>
      <c r="G154" s="42">
        <f t="shared" si="34"/>
        <v>0.78610273683264675</v>
      </c>
      <c r="I154" s="19"/>
      <c r="J154" s="19"/>
    </row>
    <row r="155" spans="1:10" s="18" customFormat="1" ht="36" x14ac:dyDescent="0.2">
      <c r="A155" s="22" t="s">
        <v>308</v>
      </c>
      <c r="B155" s="2" t="s">
        <v>529</v>
      </c>
      <c r="C155" s="58">
        <v>2180390.17</v>
      </c>
      <c r="D155" s="47">
        <v>8862000</v>
      </c>
      <c r="E155" s="47">
        <v>1714010.68</v>
      </c>
      <c r="F155" s="50">
        <f t="shared" si="33"/>
        <v>0.19341127059354546</v>
      </c>
      <c r="G155" s="42">
        <f t="shared" si="34"/>
        <v>0.78610273683264675</v>
      </c>
      <c r="I155" s="19"/>
      <c r="J155" s="19"/>
    </row>
    <row r="156" spans="1:10" s="18" customFormat="1" ht="48" x14ac:dyDescent="0.2">
      <c r="A156" s="22" t="s">
        <v>363</v>
      </c>
      <c r="B156" s="2" t="s">
        <v>530</v>
      </c>
      <c r="C156" s="58">
        <v>1034349.31</v>
      </c>
      <c r="D156" s="47">
        <v>4277000</v>
      </c>
      <c r="E156" s="47">
        <v>807460.82</v>
      </c>
      <c r="F156" s="50">
        <f t="shared" si="33"/>
        <v>0.18879140051437923</v>
      </c>
      <c r="G156" s="42">
        <f t="shared" si="34"/>
        <v>0.78064616294856903</v>
      </c>
      <c r="I156" s="19"/>
      <c r="J156" s="19"/>
    </row>
    <row r="157" spans="1:10" s="18" customFormat="1" ht="60" x14ac:dyDescent="0.2">
      <c r="A157" s="22" t="s">
        <v>364</v>
      </c>
      <c r="B157" s="2" t="s">
        <v>531</v>
      </c>
      <c r="C157" s="58">
        <v>1034349.31</v>
      </c>
      <c r="D157" s="47">
        <v>4277000</v>
      </c>
      <c r="E157" s="47">
        <v>807460.82</v>
      </c>
      <c r="F157" s="50">
        <f t="shared" si="33"/>
        <v>0.18879140051437923</v>
      </c>
      <c r="G157" s="42">
        <f t="shared" si="34"/>
        <v>0.78064616294856903</v>
      </c>
      <c r="I157" s="19"/>
      <c r="J157" s="19"/>
    </row>
    <row r="158" spans="1:10" s="18" customFormat="1" ht="24" x14ac:dyDescent="0.2">
      <c r="A158" s="22" t="s">
        <v>309</v>
      </c>
      <c r="B158" s="2" t="s">
        <v>310</v>
      </c>
      <c r="C158" s="58">
        <v>582583.91</v>
      </c>
      <c r="D158" s="47">
        <v>1646000</v>
      </c>
      <c r="E158" s="47">
        <v>294707</v>
      </c>
      <c r="F158" s="50">
        <f t="shared" si="33"/>
        <v>0.17904434993924667</v>
      </c>
      <c r="G158" s="42">
        <f t="shared" si="34"/>
        <v>0.50586189378281998</v>
      </c>
      <c r="I158" s="19"/>
      <c r="J158" s="19"/>
    </row>
    <row r="159" spans="1:10" s="18" customFormat="1" ht="24" x14ac:dyDescent="0.2">
      <c r="A159" s="22" t="s">
        <v>311</v>
      </c>
      <c r="B159" s="2" t="s">
        <v>312</v>
      </c>
      <c r="C159" s="58">
        <v>340060.26</v>
      </c>
      <c r="D159" s="47">
        <v>908000</v>
      </c>
      <c r="E159" s="47">
        <v>279247</v>
      </c>
      <c r="F159" s="50">
        <f t="shared" si="33"/>
        <v>0.30754074889867844</v>
      </c>
      <c r="G159" s="42">
        <f t="shared" si="34"/>
        <v>0.82116916572374554</v>
      </c>
      <c r="I159" s="19"/>
      <c r="J159" s="19"/>
    </row>
    <row r="160" spans="1:10" s="18" customFormat="1" ht="24" x14ac:dyDescent="0.2">
      <c r="A160" s="22" t="s">
        <v>313</v>
      </c>
      <c r="B160" s="2" t="s">
        <v>314</v>
      </c>
      <c r="C160" s="58">
        <v>242523.65</v>
      </c>
      <c r="D160" s="47">
        <v>738000</v>
      </c>
      <c r="E160" s="47">
        <v>15460</v>
      </c>
      <c r="F160" s="50">
        <f t="shared" si="33"/>
        <v>2.094850948509485E-2</v>
      </c>
      <c r="G160" s="42">
        <f t="shared" si="34"/>
        <v>6.3746360406500557E-2</v>
      </c>
      <c r="I160" s="19"/>
      <c r="J160" s="19"/>
    </row>
    <row r="161" spans="1:10" s="18" customFormat="1" ht="48" x14ac:dyDescent="0.2">
      <c r="A161" s="22" t="s">
        <v>532</v>
      </c>
      <c r="B161" s="2" t="s">
        <v>315</v>
      </c>
      <c r="C161" s="58">
        <v>77915.12</v>
      </c>
      <c r="D161" s="47">
        <v>691000</v>
      </c>
      <c r="E161" s="47">
        <v>94793.18</v>
      </c>
      <c r="F161" s="50">
        <f t="shared" si="33"/>
        <v>0.13718260492040521</v>
      </c>
      <c r="G161" s="42">
        <f t="shared" si="34"/>
        <v>1.2166211128212341</v>
      </c>
      <c r="I161" s="19"/>
      <c r="J161" s="19"/>
    </row>
    <row r="162" spans="1:10" s="18" customFormat="1" ht="24" x14ac:dyDescent="0.2">
      <c r="A162" s="22" t="s">
        <v>316</v>
      </c>
      <c r="B162" s="2" t="s">
        <v>317</v>
      </c>
      <c r="C162" s="58">
        <v>68030.06</v>
      </c>
      <c r="D162" s="47">
        <v>482000</v>
      </c>
      <c r="E162" s="47">
        <v>0</v>
      </c>
      <c r="F162" s="50">
        <f t="shared" si="33"/>
        <v>0</v>
      </c>
      <c r="G162" s="43"/>
      <c r="I162" s="19"/>
      <c r="J162" s="19"/>
    </row>
    <row r="163" spans="1:10" s="18" customFormat="1" ht="36" x14ac:dyDescent="0.2">
      <c r="A163" s="22" t="s">
        <v>318</v>
      </c>
      <c r="B163" s="2" t="s">
        <v>319</v>
      </c>
      <c r="C163" s="58">
        <v>68030.06</v>
      </c>
      <c r="D163" s="47">
        <v>482000</v>
      </c>
      <c r="E163" s="47">
        <v>0</v>
      </c>
      <c r="F163" s="50">
        <f t="shared" si="33"/>
        <v>0</v>
      </c>
      <c r="G163" s="43"/>
      <c r="I163" s="19"/>
      <c r="J163" s="19"/>
    </row>
    <row r="164" spans="1:10" s="18" customFormat="1" ht="36" x14ac:dyDescent="0.2">
      <c r="A164" s="22" t="s">
        <v>418</v>
      </c>
      <c r="B164" s="2" t="s">
        <v>420</v>
      </c>
      <c r="C164" s="58">
        <v>9885.06</v>
      </c>
      <c r="D164" s="47">
        <v>209000</v>
      </c>
      <c r="E164" s="47">
        <v>94793.18</v>
      </c>
      <c r="F164" s="50">
        <f t="shared" si="33"/>
        <v>0.45355588516746409</v>
      </c>
      <c r="G164" s="42" t="s">
        <v>533</v>
      </c>
      <c r="I164" s="19"/>
      <c r="J164" s="19"/>
    </row>
    <row r="165" spans="1:10" s="18" customFormat="1" ht="36" x14ac:dyDescent="0.2">
      <c r="A165" s="22" t="s">
        <v>419</v>
      </c>
      <c r="B165" s="2" t="s">
        <v>421</v>
      </c>
      <c r="C165" s="58">
        <v>9885.06</v>
      </c>
      <c r="D165" s="47">
        <v>209000</v>
      </c>
      <c r="E165" s="47">
        <v>94793.18</v>
      </c>
      <c r="F165" s="50">
        <f t="shared" si="33"/>
        <v>0.45355588516746409</v>
      </c>
      <c r="G165" s="42" t="s">
        <v>533</v>
      </c>
      <c r="I165" s="19"/>
      <c r="J165" s="19"/>
    </row>
    <row r="166" spans="1:10" s="18" customFormat="1" x14ac:dyDescent="0.2">
      <c r="A166" s="22" t="s">
        <v>320</v>
      </c>
      <c r="B166" s="2" t="s">
        <v>321</v>
      </c>
      <c r="C166" s="58">
        <v>1492411.25</v>
      </c>
      <c r="D166" s="47">
        <v>1726600</v>
      </c>
      <c r="E166" s="47">
        <v>90229.02</v>
      </c>
      <c r="F166" s="50">
        <f t="shared" si="33"/>
        <v>5.2258206880574545E-2</v>
      </c>
      <c r="G166" s="42">
        <f t="shared" si="34"/>
        <v>6.0458549880269268E-2</v>
      </c>
      <c r="I166" s="19"/>
      <c r="J166" s="19"/>
    </row>
    <row r="167" spans="1:10" s="18" customFormat="1" ht="36" x14ac:dyDescent="0.2">
      <c r="A167" s="22" t="s">
        <v>365</v>
      </c>
      <c r="B167" s="2" t="s">
        <v>534</v>
      </c>
      <c r="C167" s="58">
        <v>0</v>
      </c>
      <c r="D167" s="47">
        <v>78800</v>
      </c>
      <c r="E167" s="47">
        <v>0</v>
      </c>
      <c r="F167" s="50">
        <f t="shared" si="33"/>
        <v>0</v>
      </c>
      <c r="G167" s="43"/>
      <c r="I167" s="19"/>
      <c r="J167" s="19"/>
    </row>
    <row r="168" spans="1:10" s="18" customFormat="1" ht="36" x14ac:dyDescent="0.2">
      <c r="A168" s="22" t="s">
        <v>366</v>
      </c>
      <c r="B168" s="2" t="s">
        <v>535</v>
      </c>
      <c r="C168" s="58">
        <v>0</v>
      </c>
      <c r="D168" s="47">
        <v>78800</v>
      </c>
      <c r="E168" s="47">
        <v>0</v>
      </c>
      <c r="F168" s="50">
        <f t="shared" si="33"/>
        <v>0</v>
      </c>
      <c r="G168" s="43"/>
      <c r="I168" s="19"/>
      <c r="J168" s="19"/>
    </row>
    <row r="169" spans="1:10" s="18" customFormat="1" x14ac:dyDescent="0.2">
      <c r="A169" s="22" t="s">
        <v>322</v>
      </c>
      <c r="B169" s="2" t="s">
        <v>323</v>
      </c>
      <c r="C169" s="58">
        <v>499285.95</v>
      </c>
      <c r="D169" s="47">
        <v>1062100</v>
      </c>
      <c r="E169" s="47">
        <v>87517.17</v>
      </c>
      <c r="F169" s="50">
        <f t="shared" si="33"/>
        <v>8.2400122399020809E-2</v>
      </c>
      <c r="G169" s="42">
        <f t="shared" si="34"/>
        <v>0.17528466402869938</v>
      </c>
      <c r="I169" s="19"/>
      <c r="J169" s="19"/>
    </row>
    <row r="170" spans="1:10" s="18" customFormat="1" ht="60" x14ac:dyDescent="0.2">
      <c r="A170" s="22" t="s">
        <v>324</v>
      </c>
      <c r="B170" s="2" t="s">
        <v>325</v>
      </c>
      <c r="C170" s="58">
        <v>312929.27</v>
      </c>
      <c r="D170" s="47">
        <v>573800</v>
      </c>
      <c r="E170" s="47">
        <v>50424.37</v>
      </c>
      <c r="F170" s="50">
        <f t="shared" si="33"/>
        <v>8.7877953990937618E-2</v>
      </c>
      <c r="G170" s="42">
        <f t="shared" si="34"/>
        <v>0.16113663640349143</v>
      </c>
      <c r="I170" s="19"/>
      <c r="J170" s="19"/>
    </row>
    <row r="171" spans="1:10" s="18" customFormat="1" ht="60" x14ac:dyDescent="0.2">
      <c r="A171" s="22" t="s">
        <v>326</v>
      </c>
      <c r="B171" s="2" t="s">
        <v>327</v>
      </c>
      <c r="C171" s="58">
        <v>186356.68</v>
      </c>
      <c r="D171" s="47">
        <v>488300</v>
      </c>
      <c r="E171" s="47">
        <v>37092.800000000003</v>
      </c>
      <c r="F171" s="50">
        <f t="shared" si="33"/>
        <v>7.5963137415523255E-2</v>
      </c>
      <c r="G171" s="42">
        <f t="shared" si="34"/>
        <v>0.1990419661908551</v>
      </c>
      <c r="I171" s="19"/>
      <c r="J171" s="19"/>
    </row>
    <row r="172" spans="1:10" s="18" customFormat="1" ht="24" x14ac:dyDescent="0.2">
      <c r="A172" s="22" t="s">
        <v>328</v>
      </c>
      <c r="B172" s="2" t="s">
        <v>329</v>
      </c>
      <c r="C172" s="58">
        <v>99529.29</v>
      </c>
      <c r="D172" s="47">
        <v>424700</v>
      </c>
      <c r="E172" s="47">
        <v>31698.27</v>
      </c>
      <c r="F172" s="50">
        <f t="shared" si="33"/>
        <v>7.4636849540852368E-2</v>
      </c>
      <c r="G172" s="42">
        <f t="shared" si="34"/>
        <v>0.31848182580223372</v>
      </c>
      <c r="I172" s="19"/>
      <c r="J172" s="19"/>
    </row>
    <row r="173" spans="1:10" s="18" customFormat="1" ht="24" x14ac:dyDescent="0.2">
      <c r="A173" s="22" t="s">
        <v>330</v>
      </c>
      <c r="B173" s="2" t="s">
        <v>331</v>
      </c>
      <c r="C173" s="58">
        <v>99529.29</v>
      </c>
      <c r="D173" s="47">
        <v>424700</v>
      </c>
      <c r="E173" s="47">
        <v>31698.27</v>
      </c>
      <c r="F173" s="50">
        <f t="shared" si="33"/>
        <v>7.4636849540852368E-2</v>
      </c>
      <c r="G173" s="42">
        <f t="shared" si="34"/>
        <v>0.31848182580223372</v>
      </c>
      <c r="I173" s="19"/>
      <c r="J173" s="19"/>
    </row>
    <row r="174" spans="1:10" s="18" customFormat="1" ht="36" x14ac:dyDescent="0.2">
      <c r="A174" s="22" t="s">
        <v>332</v>
      </c>
      <c r="B174" s="2" t="s">
        <v>333</v>
      </c>
      <c r="C174" s="58">
        <v>893596.01</v>
      </c>
      <c r="D174" s="47">
        <v>161000</v>
      </c>
      <c r="E174" s="47">
        <v>-28986.42</v>
      </c>
      <c r="F174" s="50"/>
      <c r="G174" s="43"/>
      <c r="I174" s="19"/>
      <c r="J174" s="19"/>
    </row>
    <row r="175" spans="1:10" s="18" customFormat="1" ht="36" x14ac:dyDescent="0.2">
      <c r="A175" s="22" t="s">
        <v>334</v>
      </c>
      <c r="B175" s="2" t="s">
        <v>335</v>
      </c>
      <c r="C175" s="58">
        <v>906916.12</v>
      </c>
      <c r="D175" s="47">
        <v>161000</v>
      </c>
      <c r="E175" s="47">
        <v>-29911.42</v>
      </c>
      <c r="F175" s="50"/>
      <c r="G175" s="43"/>
      <c r="I175" s="19"/>
      <c r="J175" s="19"/>
    </row>
    <row r="176" spans="1:10" s="18" customFormat="1" ht="36" x14ac:dyDescent="0.2">
      <c r="A176" s="22" t="s">
        <v>336</v>
      </c>
      <c r="B176" s="2" t="s">
        <v>337</v>
      </c>
      <c r="C176" s="58">
        <v>-13320.11</v>
      </c>
      <c r="D176" s="47">
        <v>0</v>
      </c>
      <c r="E176" s="47">
        <v>925</v>
      </c>
      <c r="F176" s="50"/>
      <c r="G176" s="43"/>
      <c r="I176" s="19"/>
      <c r="J176" s="19"/>
    </row>
    <row r="177" spans="1:10" s="18" customFormat="1" x14ac:dyDescent="0.2">
      <c r="A177" s="22" t="s">
        <v>338</v>
      </c>
      <c r="B177" s="2" t="s">
        <v>339</v>
      </c>
      <c r="C177" s="58">
        <v>70493.31</v>
      </c>
      <c r="D177" s="47">
        <v>767200</v>
      </c>
      <c r="E177" s="47">
        <v>90351.95</v>
      </c>
      <c r="F177" s="50">
        <f t="shared" si="33"/>
        <v>0.11776844369134515</v>
      </c>
      <c r="G177" s="42">
        <f t="shared" si="34"/>
        <v>1.2817095693194149</v>
      </c>
      <c r="I177" s="19"/>
      <c r="J177" s="19"/>
    </row>
    <row r="178" spans="1:10" s="18" customFormat="1" ht="48" x14ac:dyDescent="0.2">
      <c r="A178" s="22" t="s">
        <v>340</v>
      </c>
      <c r="B178" s="2" t="s">
        <v>536</v>
      </c>
      <c r="C178" s="58">
        <v>0</v>
      </c>
      <c r="D178" s="47">
        <v>360000</v>
      </c>
      <c r="E178" s="47">
        <v>8187.5</v>
      </c>
      <c r="F178" s="50">
        <f t="shared" si="33"/>
        <v>2.2743055555555555E-2</v>
      </c>
      <c r="G178" s="43"/>
      <c r="I178" s="19"/>
      <c r="J178" s="19"/>
    </row>
    <row r="179" spans="1:10" s="18" customFormat="1" x14ac:dyDescent="0.2">
      <c r="A179" s="22" t="s">
        <v>341</v>
      </c>
      <c r="B179" s="2" t="s">
        <v>342</v>
      </c>
      <c r="C179" s="58">
        <v>70493.31</v>
      </c>
      <c r="D179" s="47">
        <v>407200</v>
      </c>
      <c r="E179" s="47">
        <v>82164.45</v>
      </c>
      <c r="F179" s="50">
        <f t="shared" si="33"/>
        <v>0.20177910117878192</v>
      </c>
      <c r="G179" s="42">
        <f t="shared" si="34"/>
        <v>1.1655637960538383</v>
      </c>
      <c r="I179" s="19"/>
      <c r="J179" s="19"/>
    </row>
    <row r="180" spans="1:10" s="18" customFormat="1" ht="24" x14ac:dyDescent="0.2">
      <c r="A180" s="22" t="s">
        <v>343</v>
      </c>
      <c r="B180" s="2" t="s">
        <v>344</v>
      </c>
      <c r="C180" s="58">
        <v>70493.31</v>
      </c>
      <c r="D180" s="47">
        <v>407200</v>
      </c>
      <c r="E180" s="47">
        <v>82164.45</v>
      </c>
      <c r="F180" s="50">
        <f t="shared" si="33"/>
        <v>0.20177910117878192</v>
      </c>
      <c r="G180" s="42">
        <f t="shared" si="34"/>
        <v>1.1655637960538383</v>
      </c>
      <c r="I180" s="19"/>
      <c r="J180" s="19"/>
    </row>
    <row r="181" spans="1:10" s="18" customFormat="1" x14ac:dyDescent="0.2">
      <c r="A181" s="20" t="s">
        <v>195</v>
      </c>
      <c r="B181" s="21" t="s">
        <v>194</v>
      </c>
      <c r="C181" s="56">
        <f>C182+C184+C186</f>
        <v>127876.67000000001</v>
      </c>
      <c r="D181" s="56">
        <f>D182+D184+D186</f>
        <v>-3259.86</v>
      </c>
      <c r="E181" s="48">
        <f>E182+E184+E186</f>
        <v>-690410.88</v>
      </c>
      <c r="F181" s="60"/>
      <c r="G181" s="43"/>
      <c r="I181" s="19"/>
      <c r="J181" s="19"/>
    </row>
    <row r="182" spans="1:10" s="18" customFormat="1" x14ac:dyDescent="0.2">
      <c r="A182" s="22" t="s">
        <v>197</v>
      </c>
      <c r="B182" s="2" t="s">
        <v>196</v>
      </c>
      <c r="C182" s="58">
        <v>128751.71</v>
      </c>
      <c r="D182" s="47">
        <v>0</v>
      </c>
      <c r="E182" s="47">
        <v>-687151.02</v>
      </c>
      <c r="F182" s="61">
        <v>0</v>
      </c>
      <c r="G182" s="43"/>
      <c r="I182" s="19"/>
      <c r="J182" s="19"/>
    </row>
    <row r="183" spans="1:10" s="18" customFormat="1" x14ac:dyDescent="0.2">
      <c r="A183" s="22" t="s">
        <v>199</v>
      </c>
      <c r="B183" s="2" t="s">
        <v>198</v>
      </c>
      <c r="C183" s="58">
        <v>128751.71</v>
      </c>
      <c r="D183" s="47">
        <v>0</v>
      </c>
      <c r="E183" s="47">
        <v>-687151.02</v>
      </c>
      <c r="F183" s="61">
        <v>0</v>
      </c>
      <c r="G183" s="43"/>
      <c r="I183" s="19"/>
      <c r="J183" s="19"/>
    </row>
    <row r="184" spans="1:10" s="18" customFormat="1" x14ac:dyDescent="0.2">
      <c r="A184" s="22" t="s">
        <v>537</v>
      </c>
      <c r="B184" s="2" t="s">
        <v>538</v>
      </c>
      <c r="C184" s="58">
        <v>0</v>
      </c>
      <c r="D184" s="47">
        <v>0</v>
      </c>
      <c r="E184" s="47">
        <v>0</v>
      </c>
      <c r="F184" s="61">
        <v>0</v>
      </c>
      <c r="G184" s="43"/>
      <c r="I184" s="19"/>
      <c r="J184" s="19"/>
    </row>
    <row r="185" spans="1:10" s="18" customFormat="1" x14ac:dyDescent="0.2">
      <c r="A185" s="22" t="s">
        <v>539</v>
      </c>
      <c r="B185" s="2" t="s">
        <v>540</v>
      </c>
      <c r="C185" s="58">
        <v>0</v>
      </c>
      <c r="D185" s="47">
        <v>0</v>
      </c>
      <c r="E185" s="47">
        <v>0</v>
      </c>
      <c r="F185" s="61">
        <v>0</v>
      </c>
      <c r="G185" s="43"/>
      <c r="I185" s="19"/>
      <c r="J185" s="19"/>
    </row>
    <row r="186" spans="1:10" s="18" customFormat="1" x14ac:dyDescent="0.2">
      <c r="A186" s="22" t="s">
        <v>422</v>
      </c>
      <c r="B186" s="2" t="s">
        <v>424</v>
      </c>
      <c r="C186" s="58">
        <v>-875.04</v>
      </c>
      <c r="D186" s="47">
        <v>-3259.86</v>
      </c>
      <c r="E186" s="47">
        <v>-3259.86</v>
      </c>
      <c r="F186" s="50">
        <f t="shared" si="33"/>
        <v>1</v>
      </c>
      <c r="G186" s="43"/>
      <c r="I186" s="19"/>
      <c r="J186" s="19"/>
    </row>
    <row r="187" spans="1:10" s="18" customFormat="1" x14ac:dyDescent="0.2">
      <c r="A187" s="22" t="s">
        <v>423</v>
      </c>
      <c r="B187" s="2" t="s">
        <v>425</v>
      </c>
      <c r="C187" s="58">
        <v>-875.04</v>
      </c>
      <c r="D187" s="47">
        <v>-3259.86</v>
      </c>
      <c r="E187" s="47">
        <v>-3259.86</v>
      </c>
      <c r="F187" s="50">
        <f t="shared" si="33"/>
        <v>1</v>
      </c>
      <c r="G187" s="43"/>
      <c r="I187" s="19"/>
      <c r="J187" s="19"/>
    </row>
    <row r="188" spans="1:10" x14ac:dyDescent="0.2">
      <c r="A188" s="28" t="s">
        <v>201</v>
      </c>
      <c r="B188" s="17" t="s">
        <v>200</v>
      </c>
      <c r="C188" s="51">
        <v>1495630777.8499999</v>
      </c>
      <c r="D188" s="51">
        <f>D189+D254+D257+D262</f>
        <v>13451433057.68</v>
      </c>
      <c r="E188" s="51">
        <f>E189+E254+E257+E262</f>
        <v>2110770468.5599995</v>
      </c>
      <c r="F188" s="55">
        <f t="shared" si="33"/>
        <v>0.15691788819146449</v>
      </c>
      <c r="G188" s="40">
        <f t="shared" si="34"/>
        <v>1.4112911420519678</v>
      </c>
      <c r="H188" s="29"/>
      <c r="I188" s="29"/>
    </row>
    <row r="189" spans="1:10" ht="24" x14ac:dyDescent="0.2">
      <c r="A189" s="30" t="s">
        <v>203</v>
      </c>
      <c r="B189" s="21" t="s">
        <v>202</v>
      </c>
      <c r="C189" s="52">
        <v>1518067738.3800001</v>
      </c>
      <c r="D189" s="52">
        <f>D190+D195+D234+D243</f>
        <v>13447309135.540001</v>
      </c>
      <c r="E189" s="52">
        <f>E190+E195+E234+E243</f>
        <v>2105989139.4199996</v>
      </c>
      <c r="F189" s="55">
        <f t="shared" si="33"/>
        <v>0.15661045032824181</v>
      </c>
      <c r="G189" s="40">
        <f t="shared" si="34"/>
        <v>1.3872827187984362</v>
      </c>
      <c r="H189" s="29"/>
      <c r="I189" s="29"/>
    </row>
    <row r="190" spans="1:10" s="32" customFormat="1" x14ac:dyDescent="0.2">
      <c r="A190" s="30" t="s">
        <v>205</v>
      </c>
      <c r="B190" s="21" t="s">
        <v>204</v>
      </c>
      <c r="C190" s="52">
        <v>274288251</v>
      </c>
      <c r="D190" s="52">
        <f>D191+D193</f>
        <v>1259839300</v>
      </c>
      <c r="E190" s="52">
        <f>E191+E193</f>
        <v>400857959</v>
      </c>
      <c r="F190" s="55">
        <f t="shared" si="33"/>
        <v>0.3181818181096589</v>
      </c>
      <c r="G190" s="40">
        <f t="shared" si="34"/>
        <v>1.461447792745596</v>
      </c>
      <c r="H190" s="31"/>
      <c r="I190" s="31"/>
    </row>
    <row r="191" spans="1:10" x14ac:dyDescent="0.2">
      <c r="A191" s="1" t="s">
        <v>207</v>
      </c>
      <c r="B191" s="2" t="s">
        <v>206</v>
      </c>
      <c r="C191" s="53">
        <v>229338750</v>
      </c>
      <c r="D191" s="53">
        <v>1080629000</v>
      </c>
      <c r="E191" s="53">
        <v>343836498</v>
      </c>
      <c r="F191" s="50">
        <f t="shared" si="33"/>
        <v>0.31818181633104425</v>
      </c>
      <c r="G191" s="39">
        <f t="shared" si="34"/>
        <v>1.4992516441290449</v>
      </c>
      <c r="H191" s="29"/>
      <c r="I191" s="29"/>
    </row>
    <row r="192" spans="1:10" x14ac:dyDescent="0.2">
      <c r="A192" s="1" t="s">
        <v>209</v>
      </c>
      <c r="B192" s="2" t="s">
        <v>208</v>
      </c>
      <c r="C192" s="53">
        <v>229338750</v>
      </c>
      <c r="D192" s="53">
        <v>1080629000</v>
      </c>
      <c r="E192" s="53">
        <v>343836498</v>
      </c>
      <c r="F192" s="50">
        <f t="shared" si="33"/>
        <v>0.31818181633104425</v>
      </c>
      <c r="G192" s="39">
        <f t="shared" si="34"/>
        <v>1.4992516441290449</v>
      </c>
    </row>
    <row r="193" spans="1:9" x14ac:dyDescent="0.2">
      <c r="A193" s="1" t="s">
        <v>211</v>
      </c>
      <c r="B193" s="2" t="s">
        <v>210</v>
      </c>
      <c r="C193" s="53">
        <v>44949501</v>
      </c>
      <c r="D193" s="53">
        <v>179210300</v>
      </c>
      <c r="E193" s="53">
        <v>57021461</v>
      </c>
      <c r="F193" s="50">
        <f t="shared" si="33"/>
        <v>0.31818182883461499</v>
      </c>
      <c r="G193" s="39">
        <f t="shared" si="34"/>
        <v>1.2685671638490492</v>
      </c>
    </row>
    <row r="194" spans="1:9" x14ac:dyDescent="0.2">
      <c r="A194" s="1" t="s">
        <v>213</v>
      </c>
      <c r="B194" s="2" t="s">
        <v>212</v>
      </c>
      <c r="C194" s="53">
        <v>44949501</v>
      </c>
      <c r="D194" s="53">
        <v>179210300</v>
      </c>
      <c r="E194" s="53">
        <v>57021461</v>
      </c>
      <c r="F194" s="50">
        <f t="shared" si="33"/>
        <v>0.31818182883461499</v>
      </c>
      <c r="G194" s="39">
        <f t="shared" si="34"/>
        <v>1.2685671638490492</v>
      </c>
    </row>
    <row r="195" spans="1:9" s="32" customFormat="1" x14ac:dyDescent="0.2">
      <c r="A195" s="30" t="s">
        <v>215</v>
      </c>
      <c r="B195" s="21" t="s">
        <v>214</v>
      </c>
      <c r="C195" s="52">
        <v>374653914.67000002</v>
      </c>
      <c r="D195" s="52">
        <f>D196+D198+D200+D202+D204+D206+D208+D210+D212+D214+D216+D218+D220+D222+D224+D226+D228+D230+D232</f>
        <v>7648121136.1000004</v>
      </c>
      <c r="E195" s="52">
        <f>E196+E198+E200+E202+E204+E206+E208+E210+E212+E214+E216+E218+E220+E222+E224+E226+E228+E230+E232</f>
        <v>769189207.96999991</v>
      </c>
      <c r="F195" s="55">
        <f t="shared" si="33"/>
        <v>0.10057230975845027</v>
      </c>
      <c r="G195" s="40" t="s">
        <v>547</v>
      </c>
      <c r="H195" s="31"/>
      <c r="I195" s="31"/>
    </row>
    <row r="196" spans="1:9" ht="24" x14ac:dyDescent="0.2">
      <c r="A196" s="1" t="s">
        <v>217</v>
      </c>
      <c r="B196" s="2" t="s">
        <v>216</v>
      </c>
      <c r="C196" s="53">
        <v>11859342.140000001</v>
      </c>
      <c r="D196" s="53">
        <v>1410599393.1300001</v>
      </c>
      <c r="E196" s="53">
        <v>26337656.149999999</v>
      </c>
      <c r="F196" s="50">
        <f t="shared" si="33"/>
        <v>1.8671251581612393E-2</v>
      </c>
      <c r="G196" s="39" t="s">
        <v>545</v>
      </c>
    </row>
    <row r="197" spans="1:9" s="32" customFormat="1" ht="24" x14ac:dyDescent="0.2">
      <c r="A197" s="1" t="s">
        <v>219</v>
      </c>
      <c r="B197" s="2" t="s">
        <v>218</v>
      </c>
      <c r="C197" s="53">
        <v>11859342.140000001</v>
      </c>
      <c r="D197" s="53">
        <v>1410599393.1300001</v>
      </c>
      <c r="E197" s="53">
        <v>26337656.149999999</v>
      </c>
      <c r="F197" s="50">
        <f t="shared" si="33"/>
        <v>1.8671251581612393E-2</v>
      </c>
      <c r="G197" s="39" t="s">
        <v>545</v>
      </c>
    </row>
    <row r="198" spans="1:9" ht="36" x14ac:dyDescent="0.2">
      <c r="A198" s="1" t="s">
        <v>221</v>
      </c>
      <c r="B198" s="2" t="s">
        <v>220</v>
      </c>
      <c r="C198" s="53">
        <v>95622611.879999995</v>
      </c>
      <c r="D198" s="53">
        <v>2514355602.0900002</v>
      </c>
      <c r="E198" s="53">
        <v>148923049.88</v>
      </c>
      <c r="F198" s="50">
        <f t="shared" si="33"/>
        <v>5.9229112125671939E-2</v>
      </c>
      <c r="G198" s="39">
        <f t="shared" si="34"/>
        <v>1.5574041218084327</v>
      </c>
    </row>
    <row r="199" spans="1:9" ht="36" x14ac:dyDescent="0.2">
      <c r="A199" s="1" t="s">
        <v>223</v>
      </c>
      <c r="B199" s="2" t="s">
        <v>222</v>
      </c>
      <c r="C199" s="53">
        <v>95622611.879999995</v>
      </c>
      <c r="D199" s="53">
        <v>2514355602.0900002</v>
      </c>
      <c r="E199" s="53">
        <v>148923049.88</v>
      </c>
      <c r="F199" s="50">
        <f t="shared" si="33"/>
        <v>5.9229112125671939E-2</v>
      </c>
      <c r="G199" s="39">
        <f t="shared" si="34"/>
        <v>1.5574041218084327</v>
      </c>
    </row>
    <row r="200" spans="1:9" ht="48" x14ac:dyDescent="0.2">
      <c r="A200" s="1" t="s">
        <v>345</v>
      </c>
      <c r="B200" s="2" t="s">
        <v>435</v>
      </c>
      <c r="C200" s="53">
        <v>5213119.55</v>
      </c>
      <c r="D200" s="53">
        <v>337860822.23000002</v>
      </c>
      <c r="E200" s="53">
        <v>27310488.77</v>
      </c>
      <c r="F200" s="50">
        <f t="shared" si="33"/>
        <v>8.0833547345741913E-2</v>
      </c>
      <c r="G200" s="39" t="s">
        <v>546</v>
      </c>
    </row>
    <row r="201" spans="1:9" ht="48" x14ac:dyDescent="0.2">
      <c r="A201" s="1" t="s">
        <v>346</v>
      </c>
      <c r="B201" s="2" t="s">
        <v>436</v>
      </c>
      <c r="C201" s="53">
        <v>5213119.55</v>
      </c>
      <c r="D201" s="53">
        <v>337860822.23000002</v>
      </c>
      <c r="E201" s="53">
        <v>27310488.77</v>
      </c>
      <c r="F201" s="50">
        <f t="shared" si="33"/>
        <v>8.0833547345741913E-2</v>
      </c>
      <c r="G201" s="39" t="s">
        <v>546</v>
      </c>
    </row>
    <row r="202" spans="1:9" ht="36" x14ac:dyDescent="0.2">
      <c r="A202" s="1" t="s">
        <v>433</v>
      </c>
      <c r="B202" s="2" t="s">
        <v>431</v>
      </c>
      <c r="C202" s="53">
        <v>0</v>
      </c>
      <c r="D202" s="53">
        <v>8293000</v>
      </c>
      <c r="E202" s="53">
        <v>0</v>
      </c>
      <c r="F202" s="50">
        <f t="shared" si="33"/>
        <v>0</v>
      </c>
      <c r="G202" s="39"/>
    </row>
    <row r="203" spans="1:9" ht="24" x14ac:dyDescent="0.2">
      <c r="A203" s="1" t="s">
        <v>434</v>
      </c>
      <c r="B203" s="2" t="s">
        <v>432</v>
      </c>
      <c r="C203" s="53">
        <v>0</v>
      </c>
      <c r="D203" s="53">
        <v>8293000</v>
      </c>
      <c r="E203" s="53">
        <v>0</v>
      </c>
      <c r="F203" s="50">
        <f t="shared" si="33"/>
        <v>0</v>
      </c>
      <c r="G203" s="39"/>
    </row>
    <row r="204" spans="1:9" ht="36" x14ac:dyDescent="0.2">
      <c r="A204" s="1" t="s">
        <v>347</v>
      </c>
      <c r="B204" s="2" t="s">
        <v>348</v>
      </c>
      <c r="C204" s="53">
        <v>52657.78</v>
      </c>
      <c r="D204" s="53">
        <v>245124268.72</v>
      </c>
      <c r="E204" s="53">
        <v>230936632.96000001</v>
      </c>
      <c r="F204" s="50">
        <f t="shared" ref="F204:F267" si="35">E204/D204</f>
        <v>0.94212064013863017</v>
      </c>
      <c r="G204" s="39"/>
    </row>
    <row r="205" spans="1:9" ht="36" x14ac:dyDescent="0.2">
      <c r="A205" s="1" t="s">
        <v>349</v>
      </c>
      <c r="B205" s="2" t="s">
        <v>350</v>
      </c>
      <c r="C205" s="53">
        <v>52657.78</v>
      </c>
      <c r="D205" s="53">
        <v>245124268.72</v>
      </c>
      <c r="E205" s="53">
        <v>230936632.96000001</v>
      </c>
      <c r="F205" s="50">
        <f t="shared" si="35"/>
        <v>0.94212064013863017</v>
      </c>
      <c r="G205" s="39"/>
    </row>
    <row r="206" spans="1:9" ht="24" x14ac:dyDescent="0.2">
      <c r="A206" s="1" t="s">
        <v>439</v>
      </c>
      <c r="B206" s="2" t="s">
        <v>437</v>
      </c>
      <c r="C206" s="53">
        <v>0</v>
      </c>
      <c r="D206" s="53">
        <v>1781724.69</v>
      </c>
      <c r="E206" s="53">
        <v>0</v>
      </c>
      <c r="F206" s="50">
        <f t="shared" si="35"/>
        <v>0</v>
      </c>
      <c r="G206" s="39"/>
    </row>
    <row r="207" spans="1:9" ht="24" x14ac:dyDescent="0.2">
      <c r="A207" s="1" t="s">
        <v>440</v>
      </c>
      <c r="B207" s="2" t="s">
        <v>438</v>
      </c>
      <c r="C207" s="53">
        <v>0</v>
      </c>
      <c r="D207" s="53">
        <v>1781724.69</v>
      </c>
      <c r="E207" s="53">
        <v>0</v>
      </c>
      <c r="F207" s="50">
        <f t="shared" si="35"/>
        <v>0</v>
      </c>
      <c r="G207" s="39"/>
    </row>
    <row r="208" spans="1:9" ht="24" x14ac:dyDescent="0.2">
      <c r="A208" s="1" t="s">
        <v>384</v>
      </c>
      <c r="B208" s="2" t="s">
        <v>386</v>
      </c>
      <c r="C208" s="53">
        <v>0</v>
      </c>
      <c r="D208" s="53">
        <v>328604770</v>
      </c>
      <c r="E208" s="53">
        <v>15804290.189999999</v>
      </c>
      <c r="F208" s="50">
        <f t="shared" si="35"/>
        <v>4.8095133220372913E-2</v>
      </c>
      <c r="G208" s="39"/>
    </row>
    <row r="209" spans="1:7" ht="24" x14ac:dyDescent="0.2">
      <c r="A209" s="1" t="s">
        <v>385</v>
      </c>
      <c r="B209" s="2" t="s">
        <v>387</v>
      </c>
      <c r="C209" s="53">
        <v>0</v>
      </c>
      <c r="D209" s="53">
        <v>328604770</v>
      </c>
      <c r="E209" s="53">
        <v>15804290.189999999</v>
      </c>
      <c r="F209" s="50">
        <f t="shared" si="35"/>
        <v>4.8095133220372913E-2</v>
      </c>
      <c r="G209" s="39"/>
    </row>
    <row r="210" spans="1:7" ht="36" x14ac:dyDescent="0.2">
      <c r="A210" s="1" t="s">
        <v>443</v>
      </c>
      <c r="B210" s="2" t="s">
        <v>441</v>
      </c>
      <c r="C210" s="53">
        <v>0</v>
      </c>
      <c r="D210" s="53">
        <v>7446262.6299999999</v>
      </c>
      <c r="E210" s="53">
        <v>1850000</v>
      </c>
      <c r="F210" s="50">
        <f t="shared" si="35"/>
        <v>0.24844678356449537</v>
      </c>
      <c r="G210" s="39"/>
    </row>
    <row r="211" spans="1:7" ht="36" x14ac:dyDescent="0.2">
      <c r="A211" s="1" t="s">
        <v>444</v>
      </c>
      <c r="B211" s="2" t="s">
        <v>442</v>
      </c>
      <c r="C211" s="53">
        <v>0</v>
      </c>
      <c r="D211" s="53">
        <v>7446262.6299999999</v>
      </c>
      <c r="E211" s="53">
        <v>1850000</v>
      </c>
      <c r="F211" s="50">
        <f t="shared" si="35"/>
        <v>0.24844678356449537</v>
      </c>
      <c r="G211" s="39"/>
    </row>
    <row r="212" spans="1:7" ht="24" x14ac:dyDescent="0.2">
      <c r="A212" s="1" t="s">
        <v>388</v>
      </c>
      <c r="B212" s="2" t="s">
        <v>390</v>
      </c>
      <c r="C212" s="53">
        <v>0</v>
      </c>
      <c r="D212" s="53">
        <v>9142324</v>
      </c>
      <c r="E212" s="53">
        <v>0</v>
      </c>
      <c r="F212" s="50">
        <f t="shared" si="35"/>
        <v>0</v>
      </c>
      <c r="G212" s="39"/>
    </row>
    <row r="213" spans="1:7" ht="24" x14ac:dyDescent="0.2">
      <c r="A213" s="1" t="s">
        <v>389</v>
      </c>
      <c r="B213" s="2" t="s">
        <v>391</v>
      </c>
      <c r="C213" s="53">
        <v>0</v>
      </c>
      <c r="D213" s="53">
        <v>9142324</v>
      </c>
      <c r="E213" s="53">
        <v>0</v>
      </c>
      <c r="F213" s="50">
        <f t="shared" si="35"/>
        <v>0</v>
      </c>
      <c r="G213" s="39"/>
    </row>
    <row r="214" spans="1:7" ht="24" x14ac:dyDescent="0.2">
      <c r="A214" s="1" t="s">
        <v>447</v>
      </c>
      <c r="B214" s="2" t="s">
        <v>445</v>
      </c>
      <c r="C214" s="53">
        <v>0</v>
      </c>
      <c r="D214" s="53">
        <v>771967878</v>
      </c>
      <c r="E214" s="53">
        <v>180916630.88999999</v>
      </c>
      <c r="F214" s="50">
        <f t="shared" si="35"/>
        <v>0.23435771881948692</v>
      </c>
      <c r="G214" s="39"/>
    </row>
    <row r="215" spans="1:7" ht="24" x14ac:dyDescent="0.2">
      <c r="A215" s="1" t="s">
        <v>448</v>
      </c>
      <c r="B215" s="2" t="s">
        <v>446</v>
      </c>
      <c r="C215" s="53">
        <v>0</v>
      </c>
      <c r="D215" s="53">
        <v>771967878</v>
      </c>
      <c r="E215" s="53">
        <v>180916630.88999999</v>
      </c>
      <c r="F215" s="50">
        <f t="shared" si="35"/>
        <v>0.23435771881948692</v>
      </c>
      <c r="G215" s="39"/>
    </row>
    <row r="216" spans="1:7" x14ac:dyDescent="0.2">
      <c r="A216" s="1" t="s">
        <v>368</v>
      </c>
      <c r="B216" s="2" t="s">
        <v>367</v>
      </c>
      <c r="C216" s="53">
        <v>0</v>
      </c>
      <c r="D216" s="53">
        <f>7780072.73-52.19</f>
        <v>7780020.54</v>
      </c>
      <c r="E216" s="53">
        <v>0</v>
      </c>
      <c r="F216" s="50">
        <f t="shared" si="35"/>
        <v>0</v>
      </c>
      <c r="G216" s="39"/>
    </row>
    <row r="217" spans="1:7" ht="24" x14ac:dyDescent="0.2">
      <c r="A217" s="1" t="s">
        <v>370</v>
      </c>
      <c r="B217" s="2" t="s">
        <v>369</v>
      </c>
      <c r="C217" s="53">
        <v>0</v>
      </c>
      <c r="D217" s="53">
        <f>7780072.73-52.19</f>
        <v>7780020.54</v>
      </c>
      <c r="E217" s="53">
        <v>0</v>
      </c>
      <c r="F217" s="50">
        <f t="shared" si="35"/>
        <v>0</v>
      </c>
      <c r="G217" s="39"/>
    </row>
    <row r="218" spans="1:7" ht="24" x14ac:dyDescent="0.2">
      <c r="A218" s="1" t="s">
        <v>372</v>
      </c>
      <c r="B218" s="2" t="s">
        <v>371</v>
      </c>
      <c r="C218" s="53">
        <v>53269369.140000001</v>
      </c>
      <c r="D218" s="53">
        <v>287156358.75999999</v>
      </c>
      <c r="E218" s="53">
        <v>45225000</v>
      </c>
      <c r="F218" s="50">
        <f t="shared" si="35"/>
        <v>0.15749259461044435</v>
      </c>
      <c r="G218" s="39">
        <f t="shared" ref="G204:G267" si="36">E218/C218</f>
        <v>0.84898696436861909</v>
      </c>
    </row>
    <row r="219" spans="1:7" ht="24" x14ac:dyDescent="0.2">
      <c r="A219" s="1" t="s">
        <v>374</v>
      </c>
      <c r="B219" s="2" t="s">
        <v>373</v>
      </c>
      <c r="C219" s="53">
        <v>53269369.140000001</v>
      </c>
      <c r="D219" s="53">
        <v>287156358.75999999</v>
      </c>
      <c r="E219" s="53">
        <v>45225000</v>
      </c>
      <c r="F219" s="50">
        <f t="shared" si="35"/>
        <v>0.15749259461044435</v>
      </c>
      <c r="G219" s="39">
        <f t="shared" si="36"/>
        <v>0.84898696436861909</v>
      </c>
    </row>
    <row r="220" spans="1:7" x14ac:dyDescent="0.2">
      <c r="A220" s="1" t="s">
        <v>225</v>
      </c>
      <c r="B220" s="2" t="s">
        <v>224</v>
      </c>
      <c r="C220" s="53">
        <v>7659696.96</v>
      </c>
      <c r="D220" s="53">
        <v>13960809</v>
      </c>
      <c r="E220" s="53">
        <v>13960809</v>
      </c>
      <c r="F220" s="50">
        <f t="shared" si="35"/>
        <v>1</v>
      </c>
      <c r="G220" s="39">
        <f t="shared" si="36"/>
        <v>1.8226320274686167</v>
      </c>
    </row>
    <row r="221" spans="1:7" x14ac:dyDescent="0.2">
      <c r="A221" s="1" t="s">
        <v>227</v>
      </c>
      <c r="B221" s="2" t="s">
        <v>226</v>
      </c>
      <c r="C221" s="53">
        <v>7659696.96</v>
      </c>
      <c r="D221" s="53">
        <v>13960809</v>
      </c>
      <c r="E221" s="53">
        <v>13960809</v>
      </c>
      <c r="F221" s="50">
        <f t="shared" si="35"/>
        <v>1</v>
      </c>
      <c r="G221" s="39">
        <f t="shared" si="36"/>
        <v>1.8226320274686167</v>
      </c>
    </row>
    <row r="222" spans="1:7" x14ac:dyDescent="0.2">
      <c r="A222" s="1" t="s">
        <v>449</v>
      </c>
      <c r="B222" s="2" t="s">
        <v>451</v>
      </c>
      <c r="C222" s="53">
        <v>0</v>
      </c>
      <c r="D222" s="53">
        <v>2215405</v>
      </c>
      <c r="E222" s="53">
        <v>0</v>
      </c>
      <c r="F222" s="50">
        <f t="shared" si="35"/>
        <v>0</v>
      </c>
      <c r="G222" s="39"/>
    </row>
    <row r="223" spans="1:7" x14ac:dyDescent="0.2">
      <c r="A223" s="1" t="s">
        <v>450</v>
      </c>
      <c r="B223" s="2" t="s">
        <v>452</v>
      </c>
      <c r="C223" s="53">
        <v>0</v>
      </c>
      <c r="D223" s="53">
        <v>2215405</v>
      </c>
      <c r="E223" s="53">
        <v>0</v>
      </c>
      <c r="F223" s="50">
        <f t="shared" si="35"/>
        <v>0</v>
      </c>
      <c r="G223" s="39"/>
    </row>
    <row r="224" spans="1:7" x14ac:dyDescent="0.2">
      <c r="A224" s="1" t="s">
        <v>229</v>
      </c>
      <c r="B224" s="2" t="s">
        <v>228</v>
      </c>
      <c r="C224" s="53">
        <v>0</v>
      </c>
      <c r="D224" s="53">
        <v>24591443</v>
      </c>
      <c r="E224" s="53">
        <v>0</v>
      </c>
      <c r="F224" s="50">
        <f t="shared" si="35"/>
        <v>0</v>
      </c>
      <c r="G224" s="39"/>
    </row>
    <row r="225" spans="1:9" x14ac:dyDescent="0.2">
      <c r="A225" s="1" t="s">
        <v>231</v>
      </c>
      <c r="B225" s="2" t="s">
        <v>230</v>
      </c>
      <c r="C225" s="53">
        <v>0</v>
      </c>
      <c r="D225" s="53">
        <v>24591443</v>
      </c>
      <c r="E225" s="53">
        <v>0</v>
      </c>
      <c r="F225" s="50">
        <f t="shared" si="35"/>
        <v>0</v>
      </c>
      <c r="G225" s="39"/>
    </row>
    <row r="226" spans="1:9" ht="24" x14ac:dyDescent="0.2">
      <c r="A226" s="1" t="s">
        <v>233</v>
      </c>
      <c r="B226" s="2" t="s">
        <v>232</v>
      </c>
      <c r="C226" s="53">
        <v>200660368.22999999</v>
      </c>
      <c r="D226" s="53">
        <v>868251808.50999999</v>
      </c>
      <c r="E226" s="53">
        <v>0</v>
      </c>
      <c r="F226" s="50">
        <f t="shared" si="35"/>
        <v>0</v>
      </c>
      <c r="G226" s="39">
        <f t="shared" si="36"/>
        <v>0</v>
      </c>
    </row>
    <row r="227" spans="1:9" ht="24" x14ac:dyDescent="0.2">
      <c r="A227" s="1" t="s">
        <v>235</v>
      </c>
      <c r="B227" s="2" t="s">
        <v>234</v>
      </c>
      <c r="C227" s="53">
        <v>200660368.22999999</v>
      </c>
      <c r="D227" s="53">
        <v>868251808.50999999</v>
      </c>
      <c r="E227" s="53">
        <v>0</v>
      </c>
      <c r="F227" s="50">
        <f t="shared" si="35"/>
        <v>0</v>
      </c>
      <c r="G227" s="39">
        <f t="shared" si="36"/>
        <v>0</v>
      </c>
    </row>
    <row r="228" spans="1:9" x14ac:dyDescent="0.2">
      <c r="A228" s="1" t="s">
        <v>237</v>
      </c>
      <c r="B228" s="2" t="s">
        <v>236</v>
      </c>
      <c r="C228" s="53">
        <v>0</v>
      </c>
      <c r="D228" s="53">
        <v>146484844.72</v>
      </c>
      <c r="E228" s="53">
        <v>0</v>
      </c>
      <c r="F228" s="50">
        <f t="shared" si="35"/>
        <v>0</v>
      </c>
      <c r="G228" s="39"/>
    </row>
    <row r="229" spans="1:9" x14ac:dyDescent="0.2">
      <c r="A229" s="1" t="s">
        <v>239</v>
      </c>
      <c r="B229" s="2" t="s">
        <v>238</v>
      </c>
      <c r="C229" s="53">
        <v>0</v>
      </c>
      <c r="D229" s="53">
        <v>146484844.72</v>
      </c>
      <c r="E229" s="53">
        <v>0</v>
      </c>
      <c r="F229" s="50">
        <f t="shared" si="35"/>
        <v>0</v>
      </c>
      <c r="G229" s="39"/>
    </row>
    <row r="230" spans="1:9" x14ac:dyDescent="0.2">
      <c r="A230" s="1" t="s">
        <v>392</v>
      </c>
      <c r="B230" s="2" t="s">
        <v>394</v>
      </c>
      <c r="C230" s="53">
        <v>0</v>
      </c>
      <c r="D230" s="53">
        <v>102761276.61</v>
      </c>
      <c r="E230" s="53">
        <v>30506382.969999999</v>
      </c>
      <c r="F230" s="50">
        <f t="shared" si="35"/>
        <v>0.29686652381497697</v>
      </c>
      <c r="G230" s="39"/>
    </row>
    <row r="231" spans="1:9" x14ac:dyDescent="0.2">
      <c r="A231" s="1" t="s">
        <v>393</v>
      </c>
      <c r="B231" s="2" t="s">
        <v>395</v>
      </c>
      <c r="C231" s="53">
        <v>0</v>
      </c>
      <c r="D231" s="53">
        <v>102761276.61</v>
      </c>
      <c r="E231" s="53">
        <v>30506382.969999999</v>
      </c>
      <c r="F231" s="50">
        <f t="shared" si="35"/>
        <v>0.29686652381497697</v>
      </c>
      <c r="G231" s="39"/>
    </row>
    <row r="232" spans="1:9" x14ac:dyDescent="0.2">
      <c r="A232" s="1" t="s">
        <v>241</v>
      </c>
      <c r="B232" s="2" t="s">
        <v>240</v>
      </c>
      <c r="C232" s="53">
        <v>316748.99</v>
      </c>
      <c r="D232" s="53">
        <v>559743124.47000003</v>
      </c>
      <c r="E232" s="53">
        <v>47418267.159999996</v>
      </c>
      <c r="F232" s="50">
        <f t="shared" si="35"/>
        <v>8.4714336071387369E-2</v>
      </c>
      <c r="G232" s="39"/>
    </row>
    <row r="233" spans="1:9" x14ac:dyDescent="0.2">
      <c r="A233" s="1" t="s">
        <v>243</v>
      </c>
      <c r="B233" s="2" t="s">
        <v>242</v>
      </c>
      <c r="C233" s="53">
        <v>316748.99</v>
      </c>
      <c r="D233" s="53">
        <v>559743124.47000003</v>
      </c>
      <c r="E233" s="53">
        <v>47418267.159999996</v>
      </c>
      <c r="F233" s="50">
        <f t="shared" si="35"/>
        <v>8.4714336071387369E-2</v>
      </c>
      <c r="G233" s="39"/>
    </row>
    <row r="234" spans="1:9" s="32" customFormat="1" x14ac:dyDescent="0.2">
      <c r="A234" s="30" t="s">
        <v>245</v>
      </c>
      <c r="B234" s="21" t="s">
        <v>244</v>
      </c>
      <c r="C234" s="52">
        <v>773311052.81999993</v>
      </c>
      <c r="D234" s="52">
        <f>D235+D237+D239+D241</f>
        <v>4299238508</v>
      </c>
      <c r="E234" s="52">
        <f>E235+E237+E239+E241</f>
        <v>892165130.44999993</v>
      </c>
      <c r="F234" s="50">
        <f t="shared" si="35"/>
        <v>0.20751701232436021</v>
      </c>
      <c r="G234" s="40">
        <f t="shared" si="36"/>
        <v>1.1536950457342876</v>
      </c>
      <c r="H234" s="31"/>
      <c r="I234" s="31"/>
    </row>
    <row r="235" spans="1:9" x14ac:dyDescent="0.2">
      <c r="A235" s="1" t="s">
        <v>247</v>
      </c>
      <c r="B235" s="2" t="s">
        <v>246</v>
      </c>
      <c r="C235" s="53">
        <v>759015201.40999997</v>
      </c>
      <c r="D235" s="53">
        <v>4145278163</v>
      </c>
      <c r="E235" s="53">
        <v>851421633.65999997</v>
      </c>
      <c r="F235" s="50">
        <f t="shared" si="35"/>
        <v>0.20539553684470074</v>
      </c>
      <c r="G235" s="39">
        <f t="shared" si="36"/>
        <v>1.121745166734921</v>
      </c>
    </row>
    <row r="236" spans="1:9" x14ac:dyDescent="0.2">
      <c r="A236" s="1" t="s">
        <v>249</v>
      </c>
      <c r="B236" s="2" t="s">
        <v>248</v>
      </c>
      <c r="C236" s="53">
        <v>759015201.40999997</v>
      </c>
      <c r="D236" s="53">
        <v>4145278163</v>
      </c>
      <c r="E236" s="53">
        <v>851421633.65999997</v>
      </c>
      <c r="F236" s="50">
        <f t="shared" si="35"/>
        <v>0.20539553684470074</v>
      </c>
      <c r="G236" s="39">
        <f t="shared" si="36"/>
        <v>1.121745166734921</v>
      </c>
      <c r="H236" s="29"/>
      <c r="I236" s="29"/>
    </row>
    <row r="237" spans="1:9" ht="36" x14ac:dyDescent="0.2">
      <c r="A237" s="1" t="s">
        <v>251</v>
      </c>
      <c r="B237" s="2" t="s">
        <v>250</v>
      </c>
      <c r="C237" s="53">
        <v>13817717.41</v>
      </c>
      <c r="D237" s="53">
        <v>88377294</v>
      </c>
      <c r="E237" s="53">
        <v>14322193.289999999</v>
      </c>
      <c r="F237" s="50">
        <f t="shared" si="35"/>
        <v>0.16205738648209797</v>
      </c>
      <c r="G237" s="39">
        <f t="shared" si="36"/>
        <v>1.0365093499187432</v>
      </c>
    </row>
    <row r="238" spans="1:9" ht="36" x14ac:dyDescent="0.2">
      <c r="A238" s="1" t="s">
        <v>253</v>
      </c>
      <c r="B238" s="2" t="s">
        <v>252</v>
      </c>
      <c r="C238" s="53">
        <v>13817717.41</v>
      </c>
      <c r="D238" s="53">
        <v>88377294</v>
      </c>
      <c r="E238" s="53">
        <v>14322193.289999999</v>
      </c>
      <c r="F238" s="50">
        <f t="shared" si="35"/>
        <v>0.16205738648209797</v>
      </c>
      <c r="G238" s="39">
        <f t="shared" si="36"/>
        <v>1.0365093499187432</v>
      </c>
    </row>
    <row r="239" spans="1:9" ht="24" x14ac:dyDescent="0.2">
      <c r="A239" s="1" t="s">
        <v>255</v>
      </c>
      <c r="B239" s="2" t="s">
        <v>254</v>
      </c>
      <c r="C239" s="53">
        <v>0</v>
      </c>
      <c r="D239" s="53">
        <v>65541564</v>
      </c>
      <c r="E239" s="53">
        <v>26400000</v>
      </c>
      <c r="F239" s="50">
        <f t="shared" si="35"/>
        <v>0.40279783375325007</v>
      </c>
      <c r="G239" s="39"/>
    </row>
    <row r="240" spans="1:9" ht="24" x14ac:dyDescent="0.2">
      <c r="A240" s="1" t="s">
        <v>257</v>
      </c>
      <c r="B240" s="2" t="s">
        <v>256</v>
      </c>
      <c r="C240" s="53">
        <v>0</v>
      </c>
      <c r="D240" s="53">
        <v>65541564</v>
      </c>
      <c r="E240" s="53">
        <v>26400000</v>
      </c>
      <c r="F240" s="50">
        <f t="shared" si="35"/>
        <v>0.40279783375325007</v>
      </c>
      <c r="G240" s="39"/>
    </row>
    <row r="241" spans="1:9" ht="24" x14ac:dyDescent="0.2">
      <c r="A241" s="1" t="s">
        <v>259</v>
      </c>
      <c r="B241" s="2" t="s">
        <v>258</v>
      </c>
      <c r="C241" s="53">
        <v>478134</v>
      </c>
      <c r="D241" s="53">
        <v>41487</v>
      </c>
      <c r="E241" s="53">
        <v>21303.5</v>
      </c>
      <c r="F241" s="50">
        <f t="shared" si="35"/>
        <v>0.51349820425675508</v>
      </c>
      <c r="G241" s="39">
        <f t="shared" si="36"/>
        <v>4.4555501177494176E-2</v>
      </c>
    </row>
    <row r="242" spans="1:9" ht="24" x14ac:dyDescent="0.2">
      <c r="A242" s="1" t="s">
        <v>261</v>
      </c>
      <c r="B242" s="2" t="s">
        <v>260</v>
      </c>
      <c r="C242" s="53">
        <v>478134</v>
      </c>
      <c r="D242" s="53">
        <v>41487</v>
      </c>
      <c r="E242" s="53">
        <v>21303.5</v>
      </c>
      <c r="F242" s="50">
        <f t="shared" si="35"/>
        <v>0.51349820425675508</v>
      </c>
      <c r="G242" s="39">
        <f t="shared" si="36"/>
        <v>4.4555501177494176E-2</v>
      </c>
    </row>
    <row r="243" spans="1:9" s="32" customFormat="1" x14ac:dyDescent="0.2">
      <c r="A243" s="30" t="s">
        <v>263</v>
      </c>
      <c r="B243" s="21" t="s">
        <v>262</v>
      </c>
      <c r="C243" s="52">
        <v>95814519.890000001</v>
      </c>
      <c r="D243" s="52">
        <f>D244+D246+D248+D250+D252</f>
        <v>240110191.44</v>
      </c>
      <c r="E243" s="52">
        <f>E244+E246+E248+E250+E252</f>
        <v>43776842</v>
      </c>
      <c r="F243" s="50">
        <f t="shared" si="35"/>
        <v>0.182319799661395</v>
      </c>
      <c r="G243" s="40">
        <f t="shared" si="36"/>
        <v>0.45689152385523685</v>
      </c>
      <c r="H243" s="31"/>
      <c r="I243" s="31"/>
    </row>
    <row r="244" spans="1:9" s="32" customFormat="1" ht="36" x14ac:dyDescent="0.2">
      <c r="A244" s="1" t="s">
        <v>455</v>
      </c>
      <c r="B244" s="2" t="s">
        <v>453</v>
      </c>
      <c r="C244" s="53">
        <v>0</v>
      </c>
      <c r="D244" s="53">
        <v>24119589.059999999</v>
      </c>
      <c r="E244" s="53">
        <v>6029898</v>
      </c>
      <c r="F244" s="50">
        <f t="shared" si="35"/>
        <v>0.250000030473156</v>
      </c>
      <c r="G244" s="39"/>
    </row>
    <row r="245" spans="1:9" s="32" customFormat="1" ht="36" x14ac:dyDescent="0.2">
      <c r="A245" s="1" t="s">
        <v>456</v>
      </c>
      <c r="B245" s="2" t="s">
        <v>454</v>
      </c>
      <c r="C245" s="53">
        <v>0</v>
      </c>
      <c r="D245" s="53">
        <v>24119589.059999999</v>
      </c>
      <c r="E245" s="53">
        <v>6029898</v>
      </c>
      <c r="F245" s="50">
        <f t="shared" si="35"/>
        <v>0.250000030473156</v>
      </c>
      <c r="G245" s="39"/>
    </row>
    <row r="246" spans="1:9" ht="24" x14ac:dyDescent="0.2">
      <c r="A246" s="1" t="s">
        <v>377</v>
      </c>
      <c r="B246" s="2" t="s">
        <v>375</v>
      </c>
      <c r="C246" s="53">
        <v>26185989.09</v>
      </c>
      <c r="D246" s="53">
        <v>164052000</v>
      </c>
      <c r="E246" s="53">
        <v>36481988</v>
      </c>
      <c r="F246" s="50">
        <f t="shared" si="35"/>
        <v>0.22238063540828518</v>
      </c>
      <c r="G246" s="39">
        <f t="shared" si="36"/>
        <v>1.3931873214570258</v>
      </c>
      <c r="H246" s="29"/>
      <c r="I246" s="29"/>
    </row>
    <row r="247" spans="1:9" ht="36" x14ac:dyDescent="0.2">
      <c r="A247" s="1" t="s">
        <v>378</v>
      </c>
      <c r="B247" s="2" t="s">
        <v>376</v>
      </c>
      <c r="C247" s="53">
        <v>26185989.09</v>
      </c>
      <c r="D247" s="53">
        <v>164052000</v>
      </c>
      <c r="E247" s="53">
        <v>36481988</v>
      </c>
      <c r="F247" s="50">
        <f t="shared" si="35"/>
        <v>0.22238063540828518</v>
      </c>
      <c r="G247" s="39">
        <f t="shared" si="36"/>
        <v>1.3931873214570258</v>
      </c>
    </row>
    <row r="248" spans="1:9" ht="18" customHeight="1" x14ac:dyDescent="0.2">
      <c r="A248" s="1" t="s">
        <v>396</v>
      </c>
      <c r="B248" s="2" t="s">
        <v>398</v>
      </c>
      <c r="C248" s="53">
        <v>69628530.799999997</v>
      </c>
      <c r="D248" s="53">
        <v>26007349.760000002</v>
      </c>
      <c r="E248" s="53">
        <v>0</v>
      </c>
      <c r="F248" s="50">
        <f t="shared" si="35"/>
        <v>0</v>
      </c>
      <c r="G248" s="39">
        <f t="shared" si="36"/>
        <v>0</v>
      </c>
    </row>
    <row r="249" spans="1:9" ht="24" x14ac:dyDescent="0.2">
      <c r="A249" s="1" t="s">
        <v>397</v>
      </c>
      <c r="B249" s="2" t="s">
        <v>399</v>
      </c>
      <c r="C249" s="53">
        <v>69628530.799999997</v>
      </c>
      <c r="D249" s="53">
        <v>26007349.760000002</v>
      </c>
      <c r="E249" s="53">
        <v>0</v>
      </c>
      <c r="F249" s="50">
        <f t="shared" si="35"/>
        <v>0</v>
      </c>
      <c r="G249" s="39">
        <f t="shared" si="36"/>
        <v>0</v>
      </c>
    </row>
    <row r="250" spans="1:9" x14ac:dyDescent="0.2">
      <c r="A250" s="1" t="s">
        <v>381</v>
      </c>
      <c r="B250" s="2" t="s">
        <v>379</v>
      </c>
      <c r="C250" s="53">
        <v>0</v>
      </c>
      <c r="D250" s="53">
        <v>5000000</v>
      </c>
      <c r="E250" s="53">
        <v>0</v>
      </c>
      <c r="F250" s="50">
        <f t="shared" si="35"/>
        <v>0</v>
      </c>
      <c r="G250" s="39"/>
    </row>
    <row r="251" spans="1:9" ht="24" x14ac:dyDescent="0.2">
      <c r="A251" s="1" t="s">
        <v>382</v>
      </c>
      <c r="B251" s="2" t="s">
        <v>380</v>
      </c>
      <c r="C251" s="53">
        <v>0</v>
      </c>
      <c r="D251" s="53">
        <v>5000000</v>
      </c>
      <c r="E251" s="53">
        <v>0</v>
      </c>
      <c r="F251" s="50">
        <f t="shared" si="35"/>
        <v>0</v>
      </c>
      <c r="G251" s="39"/>
    </row>
    <row r="252" spans="1:9" x14ac:dyDescent="0.2">
      <c r="A252" s="1" t="s">
        <v>457</v>
      </c>
      <c r="B252" s="2" t="s">
        <v>459</v>
      </c>
      <c r="C252" s="53">
        <v>0</v>
      </c>
      <c r="D252" s="53">
        <v>20931252.620000001</v>
      </c>
      <c r="E252" s="53">
        <v>1264956</v>
      </c>
      <c r="F252" s="50"/>
      <c r="G252" s="39"/>
    </row>
    <row r="253" spans="1:9" x14ac:dyDescent="0.2">
      <c r="A253" s="1" t="s">
        <v>458</v>
      </c>
      <c r="B253" s="2" t="s">
        <v>460</v>
      </c>
      <c r="C253" s="53">
        <v>0</v>
      </c>
      <c r="D253" s="53">
        <v>20931252.620000001</v>
      </c>
      <c r="E253" s="53">
        <v>1264956</v>
      </c>
      <c r="F253" s="50"/>
      <c r="G253" s="39"/>
    </row>
    <row r="254" spans="1:9" x14ac:dyDescent="0.2">
      <c r="A254" s="30" t="s">
        <v>351</v>
      </c>
      <c r="B254" s="21" t="s">
        <v>352</v>
      </c>
      <c r="C254" s="52">
        <v>1139997.8700000001</v>
      </c>
      <c r="D254" s="52">
        <f>D255</f>
        <v>3495764</v>
      </c>
      <c r="E254" s="52">
        <f>E255</f>
        <v>4153171</v>
      </c>
      <c r="F254" s="50">
        <f t="shared" si="35"/>
        <v>1.1880581755518966</v>
      </c>
      <c r="G254" s="40" t="s">
        <v>548</v>
      </c>
    </row>
    <row r="255" spans="1:9" x14ac:dyDescent="0.2">
      <c r="A255" s="1" t="s">
        <v>353</v>
      </c>
      <c r="B255" s="2" t="s">
        <v>354</v>
      </c>
      <c r="C255" s="53">
        <v>1139997.8700000001</v>
      </c>
      <c r="D255" s="53">
        <f>1499659+1996105</f>
        <v>3495764</v>
      </c>
      <c r="E255" s="53">
        <v>4153171</v>
      </c>
      <c r="F255" s="50">
        <f t="shared" si="35"/>
        <v>1.1880581755518966</v>
      </c>
      <c r="G255" s="39" t="s">
        <v>548</v>
      </c>
    </row>
    <row r="256" spans="1:9" x14ac:dyDescent="0.2">
      <c r="A256" s="1" t="s">
        <v>355</v>
      </c>
      <c r="B256" s="2" t="s">
        <v>354</v>
      </c>
      <c r="C256" s="53">
        <v>1139997.8700000001</v>
      </c>
      <c r="D256" s="53">
        <f>1499659+1996105</f>
        <v>3495764</v>
      </c>
      <c r="E256" s="53">
        <v>4153171</v>
      </c>
      <c r="F256" s="50">
        <f t="shared" si="35"/>
        <v>1.1880581755518966</v>
      </c>
      <c r="G256" s="39" t="s">
        <v>548</v>
      </c>
    </row>
    <row r="257" spans="1:7" ht="36" x14ac:dyDescent="0.2">
      <c r="A257" s="30" t="s">
        <v>405</v>
      </c>
      <c r="B257" s="21" t="s">
        <v>400</v>
      </c>
      <c r="C257" s="52">
        <v>0.01</v>
      </c>
      <c r="D257" s="52">
        <v>11663409.83</v>
      </c>
      <c r="E257" s="52">
        <v>11663409.83</v>
      </c>
      <c r="F257" s="50">
        <f t="shared" si="35"/>
        <v>1</v>
      </c>
      <c r="G257" s="39"/>
    </row>
    <row r="258" spans="1:7" ht="36" x14ac:dyDescent="0.2">
      <c r="A258" s="1" t="s">
        <v>406</v>
      </c>
      <c r="B258" s="2" t="s">
        <v>401</v>
      </c>
      <c r="C258" s="53">
        <v>0.01</v>
      </c>
      <c r="D258" s="53">
        <v>11663409.83</v>
      </c>
      <c r="E258" s="53">
        <v>11663409.83</v>
      </c>
      <c r="F258" s="50">
        <f t="shared" si="35"/>
        <v>1</v>
      </c>
      <c r="G258" s="39"/>
    </row>
    <row r="259" spans="1:7" ht="36" x14ac:dyDescent="0.2">
      <c r="A259" s="1" t="s">
        <v>407</v>
      </c>
      <c r="B259" s="2" t="s">
        <v>402</v>
      </c>
      <c r="C259" s="53">
        <v>0.01</v>
      </c>
      <c r="D259" s="53">
        <v>11663409.83</v>
      </c>
      <c r="E259" s="53">
        <v>11663409.83</v>
      </c>
      <c r="F259" s="50">
        <f t="shared" si="35"/>
        <v>1</v>
      </c>
      <c r="G259" s="39"/>
    </row>
    <row r="260" spans="1:7" x14ac:dyDescent="0.2">
      <c r="A260" s="1" t="s">
        <v>408</v>
      </c>
      <c r="B260" s="2" t="s">
        <v>403</v>
      </c>
      <c r="C260" s="53">
        <v>0.01</v>
      </c>
      <c r="D260" s="53">
        <v>11663409.83</v>
      </c>
      <c r="E260" s="53">
        <v>11663409.83</v>
      </c>
      <c r="F260" s="50">
        <f t="shared" si="35"/>
        <v>1</v>
      </c>
      <c r="G260" s="39"/>
    </row>
    <row r="261" spans="1:7" x14ac:dyDescent="0.2">
      <c r="A261" s="1" t="s">
        <v>409</v>
      </c>
      <c r="B261" s="2" t="s">
        <v>404</v>
      </c>
      <c r="C261" s="53">
        <v>0.01</v>
      </c>
      <c r="D261" s="53">
        <v>11663409.83</v>
      </c>
      <c r="E261" s="53">
        <v>11663409.83</v>
      </c>
      <c r="F261" s="50">
        <f t="shared" si="35"/>
        <v>1</v>
      </c>
      <c r="G261" s="39"/>
    </row>
    <row r="262" spans="1:7" ht="24" x14ac:dyDescent="0.2">
      <c r="A262" s="30" t="s">
        <v>265</v>
      </c>
      <c r="B262" s="21" t="s">
        <v>264</v>
      </c>
      <c r="C262" s="52">
        <v>-23576958.41</v>
      </c>
      <c r="D262" s="52">
        <f>D263</f>
        <v>-11035251.689999999</v>
      </c>
      <c r="E262" s="52">
        <f>E263</f>
        <v>-11035251.689999999</v>
      </c>
      <c r="F262" s="50">
        <f t="shared" si="35"/>
        <v>1</v>
      </c>
      <c r="G262" s="39">
        <f t="shared" si="36"/>
        <v>0.46805238818759065</v>
      </c>
    </row>
    <row r="263" spans="1:7" ht="24" x14ac:dyDescent="0.2">
      <c r="A263" s="1" t="s">
        <v>267</v>
      </c>
      <c r="B263" s="2" t="s">
        <v>266</v>
      </c>
      <c r="C263" s="53">
        <v>-23576958.41</v>
      </c>
      <c r="D263" s="53">
        <v>-11035251.689999999</v>
      </c>
      <c r="E263" s="53">
        <v>-11035251.689999999</v>
      </c>
      <c r="F263" s="50">
        <f t="shared" si="35"/>
        <v>1</v>
      </c>
      <c r="G263" s="39">
        <f t="shared" si="36"/>
        <v>0.46805238818759065</v>
      </c>
    </row>
    <row r="264" spans="1:7" ht="24" x14ac:dyDescent="0.2">
      <c r="A264" s="1" t="s">
        <v>461</v>
      </c>
      <c r="B264" s="2" t="s">
        <v>462</v>
      </c>
      <c r="C264" s="53">
        <v>0</v>
      </c>
      <c r="D264" s="53">
        <v>-6462298.5700000003</v>
      </c>
      <c r="E264" s="53">
        <v>-6462298.5700000003</v>
      </c>
      <c r="F264" s="50">
        <f t="shared" si="35"/>
        <v>1</v>
      </c>
      <c r="G264" s="39"/>
    </row>
    <row r="265" spans="1:7" ht="24" x14ac:dyDescent="0.2">
      <c r="A265" s="1" t="s">
        <v>410</v>
      </c>
      <c r="B265" s="2" t="s">
        <v>411</v>
      </c>
      <c r="C265" s="53">
        <v>-142074</v>
      </c>
      <c r="D265" s="53">
        <v>0</v>
      </c>
      <c r="E265" s="53">
        <v>0</v>
      </c>
      <c r="F265" s="50">
        <v>0</v>
      </c>
      <c r="G265" s="39"/>
    </row>
    <row r="266" spans="1:7" ht="36" x14ac:dyDescent="0.2">
      <c r="A266" s="1" t="s">
        <v>463</v>
      </c>
      <c r="B266" s="2" t="s">
        <v>464</v>
      </c>
      <c r="C266" s="53">
        <v>0</v>
      </c>
      <c r="D266" s="53">
        <v>-2018.52</v>
      </c>
      <c r="E266" s="53">
        <v>-2018.52</v>
      </c>
      <c r="F266" s="50">
        <f t="shared" si="35"/>
        <v>1</v>
      </c>
      <c r="G266" s="39"/>
    </row>
    <row r="267" spans="1:7" ht="24" x14ac:dyDescent="0.2">
      <c r="A267" s="1" t="s">
        <v>269</v>
      </c>
      <c r="B267" s="2" t="s">
        <v>268</v>
      </c>
      <c r="C267" s="53">
        <v>-23434884.41</v>
      </c>
      <c r="D267" s="53">
        <v>-4570934.5999999996</v>
      </c>
      <c r="E267" s="53">
        <v>-4570934.5999999996</v>
      </c>
      <c r="F267" s="50">
        <f t="shared" si="35"/>
        <v>1</v>
      </c>
      <c r="G267" s="39">
        <f t="shared" si="36"/>
        <v>0.1950483100334609</v>
      </c>
    </row>
    <row r="268" spans="1:7" x14ac:dyDescent="0.2">
      <c r="A268" s="33" t="s">
        <v>275</v>
      </c>
      <c r="B268" s="34"/>
      <c r="C268" s="51">
        <v>2299709954.6999998</v>
      </c>
      <c r="D268" s="51">
        <f>D6+D188</f>
        <v>17169075077.82</v>
      </c>
      <c r="E268" s="51">
        <f>E6+E188</f>
        <v>2729912254.8299994</v>
      </c>
      <c r="F268" s="50">
        <f t="shared" ref="F268" si="37">E268/D268</f>
        <v>0.15900170757344159</v>
      </c>
      <c r="G268" s="40">
        <f t="shared" ref="G268" si="38">E268/C268</f>
        <v>1.1870680688452819</v>
      </c>
    </row>
    <row r="269" spans="1:7" x14ac:dyDescent="0.2">
      <c r="A269" s="35"/>
      <c r="B269" s="36"/>
      <c r="C269" s="37"/>
      <c r="D269" s="37"/>
      <c r="E269" s="37"/>
      <c r="F269" s="7"/>
      <c r="G269" s="44"/>
    </row>
    <row r="270" spans="1:7" x14ac:dyDescent="0.2">
      <c r="D270" s="29"/>
      <c r="E270" s="29"/>
    </row>
    <row r="272" spans="1:7" x14ac:dyDescent="0.2">
      <c r="D272" s="29"/>
      <c r="E272" s="29"/>
    </row>
    <row r="276" spans="4:4" x14ac:dyDescent="0.2">
      <c r="D276" s="29"/>
    </row>
  </sheetData>
  <mergeCells count="2">
    <mergeCell ref="A1:G1"/>
    <mergeCell ref="A268:B268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 кв. 2023</vt:lpstr>
      <vt:lpstr>'Доходы 1 кв. 2023'!Заголовки_для_печати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2023-05-24T07:24:59Z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