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365" yWindow="795" windowWidth="19440" windowHeight="11205"/>
  </bookViews>
  <sheets>
    <sheet name="Доходы 2022 год ПО Росписи" sheetId="3" r:id="rId1"/>
  </sheets>
  <definedNames>
    <definedName name="_xlnm._FilterDatabase" localSheetId="0" hidden="1">'Доходы 2022 год ПО Росписи'!$B$2:$B$276</definedName>
    <definedName name="_xlnm.Print_Titles" localSheetId="0">'Доходы 2022 год ПО Росписи'!$4:$5</definedName>
    <definedName name="_xlnm.Print_Area" localSheetId="0">'Доходы 2022 год ПО Росписи'!$A$1:$G$277</definedName>
  </definedNames>
  <calcPr calcId="145621"/>
</workbook>
</file>

<file path=xl/calcChain.xml><?xml version="1.0" encoding="utf-8"?>
<calcChain xmlns="http://schemas.openxmlformats.org/spreadsheetml/2006/main">
  <c r="D257" i="3" l="1"/>
  <c r="D241" i="3"/>
  <c r="D242" i="3"/>
  <c r="G218" i="3" l="1"/>
  <c r="G219" i="3"/>
  <c r="C190" i="3" l="1"/>
  <c r="E190" i="3"/>
  <c r="D190" i="3"/>
  <c r="C243" i="3"/>
  <c r="C228" i="3"/>
  <c r="C195" i="3"/>
  <c r="C189" i="3" l="1"/>
  <c r="C188" i="3" s="1"/>
  <c r="F187" i="3" l="1"/>
  <c r="F186" i="3"/>
  <c r="G183" i="3"/>
  <c r="G182" i="3"/>
  <c r="E181" i="3"/>
  <c r="D181" i="3"/>
  <c r="C181" i="3"/>
  <c r="G180" i="3"/>
  <c r="F180" i="3"/>
  <c r="G179" i="3"/>
  <c r="F179" i="3"/>
  <c r="F178" i="3"/>
  <c r="E177" i="3"/>
  <c r="D177" i="3"/>
  <c r="G176" i="3"/>
  <c r="F176" i="3"/>
  <c r="G175" i="3"/>
  <c r="F175" i="3"/>
  <c r="E174" i="3"/>
  <c r="G174" i="3" s="1"/>
  <c r="D174" i="3"/>
  <c r="G173" i="3"/>
  <c r="F173" i="3"/>
  <c r="G172" i="3"/>
  <c r="F172" i="3"/>
  <c r="G171" i="3"/>
  <c r="F171" i="3"/>
  <c r="F170" i="3"/>
  <c r="E169" i="3"/>
  <c r="G169" i="3" s="1"/>
  <c r="D169" i="3"/>
  <c r="G168" i="3"/>
  <c r="F168" i="3"/>
  <c r="G167" i="3"/>
  <c r="F167" i="3"/>
  <c r="E166" i="3"/>
  <c r="D166" i="3"/>
  <c r="G165" i="3"/>
  <c r="F165" i="3"/>
  <c r="G164" i="3"/>
  <c r="F164" i="3"/>
  <c r="E161" i="3"/>
  <c r="D161" i="3"/>
  <c r="G160" i="3"/>
  <c r="F160" i="3"/>
  <c r="G159" i="3"/>
  <c r="F159" i="3"/>
  <c r="E158" i="3"/>
  <c r="D158" i="3"/>
  <c r="G157" i="3"/>
  <c r="F157" i="3"/>
  <c r="G156" i="3"/>
  <c r="F156" i="3"/>
  <c r="F155" i="3"/>
  <c r="F154" i="3"/>
  <c r="G153" i="3"/>
  <c r="F153" i="3"/>
  <c r="F152" i="3"/>
  <c r="E151" i="3"/>
  <c r="D151" i="3"/>
  <c r="G150" i="3"/>
  <c r="F150" i="3"/>
  <c r="G149" i="3"/>
  <c r="F149" i="3"/>
  <c r="G148" i="3"/>
  <c r="F148" i="3"/>
  <c r="G147" i="3"/>
  <c r="F147" i="3"/>
  <c r="G146" i="3"/>
  <c r="G145" i="3"/>
  <c r="F145" i="3"/>
  <c r="G144" i="3"/>
  <c r="F144" i="3"/>
  <c r="G143" i="3"/>
  <c r="F143" i="3"/>
  <c r="E142" i="3"/>
  <c r="G142" i="3" s="1"/>
  <c r="D142" i="3"/>
  <c r="F142" i="3" s="1"/>
  <c r="G141" i="3"/>
  <c r="F141" i="3"/>
  <c r="G140" i="3"/>
  <c r="F140" i="3"/>
  <c r="G139" i="3"/>
  <c r="F139" i="3"/>
  <c r="G138" i="3"/>
  <c r="F138" i="3"/>
  <c r="G137" i="3"/>
  <c r="F137" i="3"/>
  <c r="G136" i="3"/>
  <c r="F136" i="3"/>
  <c r="F135" i="3"/>
  <c r="F134" i="3"/>
  <c r="F133" i="3"/>
  <c r="F132" i="3"/>
  <c r="G131" i="3"/>
  <c r="F130" i="3"/>
  <c r="E129" i="3"/>
  <c r="D129" i="3"/>
  <c r="G128" i="3"/>
  <c r="F128" i="3"/>
  <c r="F127" i="3"/>
  <c r="E126" i="3"/>
  <c r="D126" i="3"/>
  <c r="F125" i="3"/>
  <c r="F124" i="3"/>
  <c r="F123" i="3"/>
  <c r="F122" i="3"/>
  <c r="D121" i="3"/>
  <c r="D120" i="3" s="1"/>
  <c r="C120" i="3"/>
  <c r="G119" i="3"/>
  <c r="F119" i="3"/>
  <c r="G118" i="3"/>
  <c r="F118" i="3"/>
  <c r="E117" i="3"/>
  <c r="D117" i="3"/>
  <c r="C117" i="3"/>
  <c r="F116" i="3"/>
  <c r="F115" i="3"/>
  <c r="G114" i="3"/>
  <c r="F114" i="3"/>
  <c r="G113" i="3"/>
  <c r="F113" i="3"/>
  <c r="G112" i="3"/>
  <c r="F112" i="3"/>
  <c r="G111" i="3"/>
  <c r="F111" i="3"/>
  <c r="G110" i="3"/>
  <c r="F110" i="3"/>
  <c r="F109" i="3"/>
  <c r="F108" i="3"/>
  <c r="E107" i="3"/>
  <c r="D107" i="3"/>
  <c r="C107" i="3"/>
  <c r="F106" i="3"/>
  <c r="G105" i="3"/>
  <c r="F105" i="3"/>
  <c r="E104" i="3"/>
  <c r="D104" i="3"/>
  <c r="D103" i="3" s="1"/>
  <c r="C104" i="3"/>
  <c r="E103" i="3"/>
  <c r="E102" i="3" s="1"/>
  <c r="C103" i="3"/>
  <c r="C102" i="3" s="1"/>
  <c r="F101" i="3"/>
  <c r="F100" i="3"/>
  <c r="F99" i="3"/>
  <c r="F98" i="3"/>
  <c r="E97" i="3"/>
  <c r="D97" i="3"/>
  <c r="F96" i="3"/>
  <c r="F95" i="3"/>
  <c r="F94" i="3"/>
  <c r="E93" i="3"/>
  <c r="D93" i="3"/>
  <c r="C93" i="3"/>
  <c r="G92" i="3"/>
  <c r="G91" i="3"/>
  <c r="F91" i="3"/>
  <c r="G90" i="3"/>
  <c r="F90" i="3"/>
  <c r="E89" i="3"/>
  <c r="E86" i="3" s="1"/>
  <c r="D89" i="3"/>
  <c r="C89" i="3"/>
  <c r="C86" i="3" s="1"/>
  <c r="C85" i="3" s="1"/>
  <c r="G88" i="3"/>
  <c r="F88" i="3"/>
  <c r="G87" i="3"/>
  <c r="F87" i="3"/>
  <c r="D86" i="3"/>
  <c r="D85" i="3"/>
  <c r="G83" i="3"/>
  <c r="E82" i="3"/>
  <c r="D82" i="3"/>
  <c r="G78" i="3"/>
  <c r="G77" i="3"/>
  <c r="G76" i="3"/>
  <c r="G75" i="3"/>
  <c r="G74" i="3"/>
  <c r="G71" i="3"/>
  <c r="G70" i="3"/>
  <c r="G69" i="3"/>
  <c r="G68" i="3"/>
  <c r="G67" i="3"/>
  <c r="G66" i="3"/>
  <c r="G65" i="3"/>
  <c r="G64" i="3"/>
  <c r="G63" i="3"/>
  <c r="G60" i="3"/>
  <c r="G59" i="3"/>
  <c r="G58" i="3"/>
  <c r="G57" i="3"/>
  <c r="G56" i="3"/>
  <c r="G55" i="3"/>
  <c r="G54" i="3"/>
  <c r="G53" i="3"/>
  <c r="E47" i="3"/>
  <c r="D47" i="3"/>
  <c r="C47" i="3"/>
  <c r="G46" i="3"/>
  <c r="F46" i="3"/>
  <c r="G45" i="3"/>
  <c r="F45" i="3"/>
  <c r="F44" i="3"/>
  <c r="E43" i="3"/>
  <c r="F43" i="3" s="1"/>
  <c r="D43" i="3"/>
  <c r="G42" i="3"/>
  <c r="F42" i="3"/>
  <c r="G41" i="3"/>
  <c r="F41" i="3"/>
  <c r="E40" i="3"/>
  <c r="F40" i="3" s="1"/>
  <c r="D40" i="3"/>
  <c r="C40" i="3"/>
  <c r="G39" i="3"/>
  <c r="F39" i="3"/>
  <c r="G38" i="3"/>
  <c r="F38" i="3"/>
  <c r="G37" i="3"/>
  <c r="F37" i="3"/>
  <c r="G36" i="3"/>
  <c r="F36" i="3"/>
  <c r="E35" i="3"/>
  <c r="G35" i="3" s="1"/>
  <c r="D35" i="3"/>
  <c r="G34" i="3"/>
  <c r="F34" i="3"/>
  <c r="G33" i="3"/>
  <c r="F33" i="3"/>
  <c r="E32" i="3"/>
  <c r="D32" i="3"/>
  <c r="C32" i="3"/>
  <c r="G31" i="3"/>
  <c r="F31" i="3"/>
  <c r="G30" i="3"/>
  <c r="F30" i="3"/>
  <c r="G29" i="3"/>
  <c r="F29" i="3"/>
  <c r="G28" i="3"/>
  <c r="F28" i="3"/>
  <c r="G27" i="3"/>
  <c r="G26" i="3"/>
  <c r="F26" i="3"/>
  <c r="E25" i="3"/>
  <c r="G25" i="3" s="1"/>
  <c r="D25" i="3"/>
  <c r="E24" i="3"/>
  <c r="C24" i="3"/>
  <c r="G23" i="3"/>
  <c r="F23" i="3"/>
  <c r="G22" i="3"/>
  <c r="F22" i="3"/>
  <c r="G21" i="3"/>
  <c r="F21" i="3"/>
  <c r="G20" i="3"/>
  <c r="F20" i="3"/>
  <c r="G19" i="3"/>
  <c r="F19" i="3"/>
  <c r="G18" i="3"/>
  <c r="F18" i="3"/>
  <c r="F17" i="3"/>
  <c r="F16" i="3"/>
  <c r="E15" i="3"/>
  <c r="D15" i="3"/>
  <c r="C15" i="3"/>
  <c r="C14" i="3" s="1"/>
  <c r="D14" i="3"/>
  <c r="F13" i="3"/>
  <c r="F12" i="3"/>
  <c r="G11" i="3"/>
  <c r="F11" i="3"/>
  <c r="G10" i="3"/>
  <c r="F10" i="3"/>
  <c r="G9" i="3"/>
  <c r="F9" i="3"/>
  <c r="E8" i="3"/>
  <c r="D8" i="3"/>
  <c r="D7" i="3" s="1"/>
  <c r="C8" i="3"/>
  <c r="C7" i="3" s="1"/>
  <c r="E7" i="3"/>
  <c r="F151" i="3" l="1"/>
  <c r="F174" i="3"/>
  <c r="F25" i="3"/>
  <c r="F15" i="3"/>
  <c r="F86" i="3"/>
  <c r="F97" i="3"/>
  <c r="F169" i="3"/>
  <c r="F7" i="3"/>
  <c r="F103" i="3"/>
  <c r="D102" i="3"/>
  <c r="F102" i="3" s="1"/>
  <c r="C6" i="3"/>
  <c r="C273" i="3" s="1"/>
  <c r="F8" i="3"/>
  <c r="E14" i="3"/>
  <c r="G14" i="3" s="1"/>
  <c r="G24" i="3"/>
  <c r="G32" i="3"/>
  <c r="F89" i="3"/>
  <c r="F93" i="3"/>
  <c r="F104" i="3"/>
  <c r="F107" i="3"/>
  <c r="F117" i="3"/>
  <c r="E121" i="3"/>
  <c r="F126" i="3"/>
  <c r="F129" i="3"/>
  <c r="F158" i="3"/>
  <c r="F166" i="3"/>
  <c r="F177" i="3"/>
  <c r="D24" i="3"/>
  <c r="F24" i="3" s="1"/>
  <c r="G89" i="3"/>
  <c r="G103" i="3"/>
  <c r="G117" i="3"/>
  <c r="G7" i="3"/>
  <c r="G8" i="3"/>
  <c r="G15" i="3"/>
  <c r="F32" i="3"/>
  <c r="F35" i="3"/>
  <c r="G40" i="3"/>
  <c r="G86" i="3"/>
  <c r="G104" i="3"/>
  <c r="G158" i="3"/>
  <c r="G166" i="3"/>
  <c r="G177" i="3"/>
  <c r="F181" i="3"/>
  <c r="E85" i="3"/>
  <c r="F121" i="3" l="1"/>
  <c r="E120" i="3"/>
  <c r="F14" i="3"/>
  <c r="D6" i="3"/>
  <c r="G85" i="3"/>
  <c r="F85" i="3"/>
  <c r="E6" i="3"/>
  <c r="F120" i="3" l="1"/>
  <c r="F6" i="3"/>
  <c r="G6" i="3"/>
  <c r="F272" i="3" l="1"/>
  <c r="E243" i="3"/>
  <c r="D243" i="3"/>
  <c r="G271" i="3"/>
  <c r="G270" i="3"/>
  <c r="G268" i="3"/>
  <c r="G267" i="3"/>
  <c r="G266" i="3"/>
  <c r="G253" i="3"/>
  <c r="G252" i="3"/>
  <c r="G249" i="3"/>
  <c r="G248" i="3"/>
  <c r="G247" i="3"/>
  <c r="G246" i="3"/>
  <c r="G240" i="3"/>
  <c r="G239" i="3"/>
  <c r="G238" i="3"/>
  <c r="G237" i="3"/>
  <c r="G232" i="3"/>
  <c r="G231" i="3"/>
  <c r="G230" i="3"/>
  <c r="G229" i="3"/>
  <c r="G223" i="3"/>
  <c r="G222" i="3"/>
  <c r="G217" i="3"/>
  <c r="G216" i="3"/>
  <c r="G213" i="3"/>
  <c r="G212" i="3"/>
  <c r="G211" i="3"/>
  <c r="G210" i="3"/>
  <c r="G207" i="3"/>
  <c r="G206" i="3"/>
  <c r="G194" i="3"/>
  <c r="G193" i="3"/>
  <c r="G192" i="3"/>
  <c r="G191" i="3"/>
  <c r="G190" i="3"/>
  <c r="F269" i="3"/>
  <c r="F266" i="3"/>
  <c r="F264" i="3"/>
  <c r="F263" i="3"/>
  <c r="F262" i="3"/>
  <c r="F261" i="3"/>
  <c r="F259" i="3"/>
  <c r="F258" i="3"/>
  <c r="F257" i="3"/>
  <c r="F256" i="3"/>
  <c r="F255" i="3"/>
  <c r="F254" i="3"/>
  <c r="F251" i="3"/>
  <c r="F250" i="3"/>
  <c r="F247" i="3"/>
  <c r="F246" i="3"/>
  <c r="F245" i="3"/>
  <c r="F244" i="3"/>
  <c r="F242" i="3"/>
  <c r="F241" i="3"/>
  <c r="F236" i="3"/>
  <c r="F235" i="3"/>
  <c r="F234" i="3"/>
  <c r="F233" i="3"/>
  <c r="F232" i="3"/>
  <c r="F231" i="3"/>
  <c r="F230" i="3"/>
  <c r="F229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09" i="3"/>
  <c r="F208" i="3"/>
  <c r="F205" i="3"/>
  <c r="F204" i="3"/>
  <c r="F203" i="3"/>
  <c r="F202" i="3"/>
  <c r="F201" i="3"/>
  <c r="F200" i="3"/>
  <c r="F199" i="3"/>
  <c r="F198" i="3"/>
  <c r="F197" i="3"/>
  <c r="F196" i="3"/>
  <c r="F194" i="3"/>
  <c r="F193" i="3"/>
  <c r="F192" i="3"/>
  <c r="F191" i="3"/>
  <c r="F190" i="3"/>
  <c r="E228" i="3"/>
  <c r="G228" i="3" s="1"/>
  <c r="D228" i="3"/>
  <c r="E195" i="3"/>
  <c r="E189" i="3" s="1"/>
  <c r="D195" i="3"/>
  <c r="D189" i="3" s="1"/>
  <c r="F189" i="3" l="1"/>
  <c r="F195" i="3"/>
  <c r="F228" i="3"/>
  <c r="F243" i="3"/>
  <c r="G243" i="3"/>
  <c r="E265" i="3" l="1"/>
  <c r="D265" i="3"/>
  <c r="G265" i="3" l="1"/>
  <c r="F265" i="3"/>
  <c r="E260" i="3" l="1"/>
  <c r="E188" i="3" s="1"/>
  <c r="E273" i="3" s="1"/>
  <c r="G260" i="3" l="1"/>
  <c r="D260" i="3" l="1"/>
  <c r="F260" i="3" l="1"/>
  <c r="D188" i="3"/>
  <c r="D273" i="3" s="1"/>
  <c r="F273" i="3" s="1"/>
  <c r="F188" i="3" l="1"/>
</calcChain>
</file>

<file path=xl/sharedStrings.xml><?xml version="1.0" encoding="utf-8"?>
<sst xmlns="http://schemas.openxmlformats.org/spreadsheetml/2006/main" count="664" uniqueCount="579">
  <si>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</si>
  <si>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</si>
  <si>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</si>
  <si>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</si>
  <si>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</si>
  <si>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</si>
  <si>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</si>
  <si>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</si>
  <si>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</si>
  <si>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</si>
  <si>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</si>
  <si>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</si>
  <si>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</si>
  <si>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</si>
  <si>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</si>
  <si>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</si>
  <si>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</si>
  <si>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</si>
  <si>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</si>
  <si>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</si>
  <si>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</si>
  <si>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</si>
  <si>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</si>
  <si>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</si>
  <si>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</si>
  <si>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</si>
  <si>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</si>
  <si>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</si>
  <si>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</si>
  <si>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</si>
  <si>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</si>
  <si>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</si>
  <si>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</si>
  <si>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</si>
  <si>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</si>
  <si>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</si>
  <si>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</si>
  <si>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</si>
  <si>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</si>
  <si>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</si>
  <si>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</si>
  <si>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</si>
  <si>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</si>
  <si>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</si>
  <si>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</si>
  <si>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</si>
  <si>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</si>
  <si>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</si>
  <si>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</si>
  <si>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</si>
  <si>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</si>
  <si>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</si>
  <si>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</si>
  <si>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</si>
  <si>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</si>
  <si>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</si>
  <si>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</si>
  <si>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</si>
  <si>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</si>
  <si>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</si>
  <si>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</si>
  <si>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</si>
  <si>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</si>
  <si>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</si>
  <si>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</si>
  <si>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</si>
  <si>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</si>
  <si>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</si>
  <si>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</si>
  <si>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</si>
  <si>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</si>
  <si>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</si>
  <si>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</si>
  <si>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</si>
  <si>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</si>
  <si>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</si>
  <si>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</si>
  <si>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</si>
  <si>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</si>
  <si>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</si>
  <si>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</si>
  <si>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</si>
  <si>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</si>
  <si>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</si>
  <si>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</si>
  <si>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</si>
  <si>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</si>
  <si>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</si>
  <si>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</si>
  <si>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</si>
  <si>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</si>
  <si>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</si>
  <si>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</si>
  <si>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</si>
  <si>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</si>
  <si>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</si>
  <si>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</si>
  <si>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Прочие местные налоги и сборы</t>
  </si>
  <si>
    <t xml:space="preserve"> 000 1090705000 0000 110</t>
  </si>
  <si>
    <t xml:space="preserve">  Прочие местные налоги и сборы, мобилизуемые на территориях городских округов</t>
  </si>
  <si>
    <t xml:space="preserve"> 000 1090705204 0000 110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</si>
  <si>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</si>
  <si>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</si>
  <si>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</si>
  <si>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</si>
  <si>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</si>
  <si>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</si>
  <si>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</si>
  <si>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</si>
  <si>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</si>
  <si>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</si>
  <si>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</si>
  <si>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</si>
  <si>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</si>
  <si>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</si>
  <si>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</si>
  <si>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</si>
  <si>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</si>
  <si>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</si>
  <si>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</si>
  <si>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</si>
  <si>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</si>
  <si>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</si>
  <si>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</si>
  <si>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</si>
  <si>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</si>
  <si>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</si>
  <si>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</si>
  <si>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000 1110509204 0000 120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</si>
  <si>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</si>
  <si>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</si>
  <si>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</si>
  <si>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</si>
  <si>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</si>
  <si>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</si>
  <si>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</si>
  <si>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</si>
  <si>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</si>
  <si>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</si>
  <si>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</si>
  <si>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</si>
  <si>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</si>
  <si>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</si>
  <si>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</si>
  <si>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</si>
  <si>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</si>
  <si>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</si>
  <si>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</si>
  <si>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</si>
  <si>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</si>
  <si>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</si>
  <si>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</si>
  <si>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</si>
  <si>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</si>
  <si>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</si>
  <si>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</si>
  <si>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</si>
  <si>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</si>
  <si>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</si>
  <si>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</si>
  <si>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</si>
  <si>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</si>
  <si>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</si>
  <si>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</si>
  <si>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</si>
  <si>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</si>
  <si>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</si>
  <si>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</si>
  <si>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</si>
  <si>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</si>
  <si>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</si>
  <si>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</si>
  <si>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</si>
  <si>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</si>
  <si>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</si>
  <si>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</si>
  <si>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</si>
  <si>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</si>
  <si>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</si>
  <si>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</si>
  <si>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</si>
  <si>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</si>
  <si>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</si>
  <si>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</si>
  <si>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</si>
  <si>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</si>
  <si>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</si>
  <si>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</si>
  <si>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</si>
  <si>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</si>
  <si>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</si>
  <si>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</si>
  <si>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</si>
  <si>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</si>
  <si>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</si>
  <si>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</si>
  <si>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</si>
  <si>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</si>
  <si>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</si>
  <si>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</si>
  <si>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</si>
  <si>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</si>
  <si>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</si>
  <si>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</si>
  <si>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</si>
  <si>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</si>
  <si>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</si>
  <si>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</si>
  <si>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</si>
  <si>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</si>
  <si>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</si>
  <si>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</si>
  <si>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</si>
  <si>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</si>
  <si>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</si>
  <si>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</si>
  <si>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</si>
  <si>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</si>
  <si>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</si>
  <si>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</si>
  <si>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</si>
  <si>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</si>
  <si>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</si>
  <si>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</si>
  <si>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</si>
  <si>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</si>
  <si>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</si>
  <si>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</si>
  <si>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</si>
  <si>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</si>
  <si>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</si>
  <si>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</si>
  <si>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000 2022502100 0000 150</t>
  </si>
  <si>
    <t xml:space="preserve"> 000 2022502104 0000 150</t>
  </si>
  <si>
    <t xml:space="preserve">  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</si>
  <si>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000 2022523200 0000 150</t>
  </si>
  <si>
    <t xml:space="preserve"> 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</si>
  <si>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</si>
  <si>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</si>
  <si>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</si>
  <si>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</si>
  <si>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</si>
  <si>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на поддержку отрасли культуры</t>
  </si>
  <si>
    <t xml:space="preserve"> 000 2022551900 0000 150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</si>
  <si>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</si>
  <si>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</si>
  <si>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</si>
  <si>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</si>
  <si>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</si>
  <si>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</si>
  <si>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</si>
  <si>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</si>
  <si>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</si>
  <si>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</si>
  <si>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</si>
  <si>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</si>
  <si>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</si>
  <si>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</si>
  <si>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</si>
  <si>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</si>
  <si>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</si>
  <si>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</si>
  <si>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</si>
  <si>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</si>
  <si>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</si>
  <si>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</si>
  <si>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</si>
  <si>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</si>
  <si>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</si>
  <si>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</si>
  <si>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</si>
  <si>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</si>
  <si>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</si>
  <si>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</si>
  <si>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</si>
  <si>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</si>
  <si>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</si>
  <si>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000 2023526000 0000 150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</si>
  <si>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</si>
  <si>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</si>
  <si>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</si>
  <si>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</si>
  <si>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</si>
  <si>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000 2024539300 0000 150</t>
  </si>
  <si>
    <t xml:space="preserve"> 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</si>
  <si>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</si>
  <si>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</si>
  <si>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</si>
  <si>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</si>
  <si>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</si>
  <si>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</si>
  <si>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</si>
  <si>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</si>
  <si>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</si>
  <si>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</si>
  <si>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</si>
  <si>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</si>
  <si>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</si>
  <si>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</si>
  <si>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</si>
  <si>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</si>
  <si>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</si>
  <si>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</si>
  <si>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</si>
  <si>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</si>
  <si>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</si>
  <si>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</si>
  <si>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</si>
  <si>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</si>
  <si>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</si>
  <si>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</si>
  <si>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</si>
  <si>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</si>
  <si>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</si>
  <si>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000 1160108401 0000 140</t>
  </si>
  <si>
    <t xml:space="preserve"> 000 1160110001 0000 140</t>
  </si>
  <si>
    <t xml:space="preserve"> 000 1160110301 0000 140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</si>
  <si>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</si>
  <si>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</si>
  <si>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</si>
  <si>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</si>
  <si>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</si>
  <si>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</si>
  <si>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</si>
  <si>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</si>
  <si>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</si>
  <si>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</si>
  <si>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</si>
  <si>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</si>
  <si>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</si>
  <si>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</si>
  <si>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</si>
  <si>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</si>
  <si>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</si>
  <si>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</si>
  <si>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</si>
  <si>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</si>
  <si>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</si>
  <si>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</si>
  <si>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</si>
  <si>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</si>
  <si>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</si>
  <si>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</si>
  <si>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</si>
  <si>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</si>
  <si>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</si>
  <si>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</si>
  <si>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</si>
  <si>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</si>
  <si>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</si>
  <si>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</si>
  <si>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</si>
  <si>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</si>
  <si>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</si>
  <si>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</si>
  <si>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</si>
  <si>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</si>
  <si>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</si>
  <si>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</si>
  <si>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</si>
  <si>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</si>
  <si>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</si>
  <si>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</si>
  <si>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</si>
  <si>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</si>
  <si>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</si>
  <si>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</si>
  <si>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000 2022029900 0000 150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</si>
  <si>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</si>
  <si>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</si>
  <si>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</si>
  <si>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</si>
  <si>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</si>
  <si>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</si>
  <si>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</si>
  <si>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000 2022508100 0000 150</t>
  </si>
  <si>
    <t xml:space="preserve">  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</si>
  <si>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000 2022508104 0000 150</t>
  </si>
  <si>
    <t xml:space="preserve">  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</si>
  <si>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000 2022522900 0000 150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</si>
  <si>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</si>
  <si>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</si>
  <si>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</si>
  <si>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</si>
  <si>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</si>
  <si>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</si>
  <si>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</si>
  <si>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</si>
  <si>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</si>
  <si>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</si>
  <si>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</si>
  <si>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</si>
  <si>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000 1161003204 0000 140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</si>
  <si>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</si>
  <si>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</si>
  <si>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</si>
  <si>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000 1160133301 0000 140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</si>
  <si>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</si>
  <si>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</si>
  <si>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</si>
  <si>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 xml:space="preserve"> 000 1160118301 0000 140</t>
  </si>
  <si>
    <t xml:space="preserve"> 000 1160118001 0000 140</t>
  </si>
  <si>
    <t xml:space="preserve"> 000 1160109301 0000 140</t>
  </si>
  <si>
    <t xml:space="preserve"> 000 1160109001 0000 140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</si>
  <si>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</si>
  <si>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</si>
  <si>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6</t>
  </si>
  <si>
    <t>3</t>
  </si>
  <si>
    <t>2</t>
  </si>
  <si>
    <t>7</t>
  </si>
  <si>
    <t>ИТОГО</t>
  </si>
  <si>
    <t xml:space="preserve"> 000 1090701000 0000 110</t>
  </si>
  <si>
    <t xml:space="preserve">  Налог на рекламу</t>
  </si>
  <si>
    <t xml:space="preserve"> 000 1090701204 0000 110</t>
  </si>
  <si>
    <t xml:space="preserve">  Налог на рекламу, мобилизуемый на территориях городских округов</t>
  </si>
  <si>
    <t>000 2024999900 0000 150</t>
  </si>
  <si>
    <t xml:space="preserve"> 000 2024999904 0000 150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</si>
  <si>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</si>
  <si>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</si>
  <si>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</si>
  <si>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</si>
  <si>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</si>
  <si>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</si>
  <si>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</si>
  <si>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</si>
  <si>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</si>
  <si>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000 2024530304 0000 150</t>
  </si>
  <si>
    <t xml:space="preserve"> 000 2024900100 0000 150</t>
  </si>
  <si>
    <t xml:space="preserve">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</si>
  <si>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000 2024900104 0000 150</t>
  </si>
  <si>
    <t>Процент  исполнения к прогнозным параметрам доходов,%</t>
  </si>
  <si>
    <t xml:space="preserve"> 000 1170500000 0000 180</t>
  </si>
  <si>
    <t xml:space="preserve"> 000 1170504004 0000 180</t>
  </si>
  <si>
    <t xml:space="preserve"> Прочие неналоговые доходы</t>
  </si>
  <si>
    <t xml:space="preserve">  Прочие неналоговые доходы бюджетов городских округов</t>
  </si>
  <si>
    <t xml:space="preserve"> 000 1160709000 0000 140</t>
  </si>
  <si>
    <t xml:space="preserve"> 000 1160709004 0000 140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</si>
  <si>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</si>
  <si>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(рублей)</t>
  </si>
  <si>
    <t>Начальник финансового управления</t>
  </si>
  <si>
    <t>Брянской городской администрации                                                                                                Е.В. Качур</t>
  </si>
  <si>
    <t>000 2022524300 0000 150</t>
  </si>
  <si>
    <t xml:space="preserve"> Субсидии бюджетам на строительство и реконструкцию (модернизацию) объектов питьевого водоснабжения</t>
  </si>
  <si>
    <t>000 2022524304 0000 150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</si>
  <si>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</si>
  <si>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000 2023546900 0000 150</t>
  </si>
  <si>
    <t xml:space="preserve"> Субвенции бюджетам на проведение Всероссийской переписи населения 2020 года</t>
  </si>
  <si>
    <t>000 2023546904 0000 150</t>
  </si>
  <si>
    <t>Субвенции бюджетам городских округов на проведение Всероссийской переписи населения 2020 года</t>
  </si>
  <si>
    <t xml:space="preserve"> 000 2024539000 0000 150</t>
  </si>
  <si>
    <t>Межбюджетные трансферты, передаваемые бюджетам на финансовое обеспечение дорожной деятельности</t>
  </si>
  <si>
    <t>000 2024539004 0000 150</t>
  </si>
  <si>
    <t xml:space="preserve"> Межбюджетные трансферты, передаваемые бюджетам городских округов на финансовое обеспечение дорожной деятельности</t>
  </si>
  <si>
    <t xml:space="preserve"> 000 2024545400 0000 150</t>
  </si>
  <si>
    <t xml:space="preserve"> Межбюджетные трансферты, передаваемые бюджетам на создание модельных муниципальных библиотек</t>
  </si>
  <si>
    <t>000 2024545404 0000 150</t>
  </si>
  <si>
    <t>Межбюджетные трансферты, передаваемые бюджетам городских округов на создание модельных муниципальных библиотек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</si>
  <si>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</si>
  <si>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 000 2192552004 0000 150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</si>
  <si>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</si>
  <si>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 xml:space="preserve"> 000 2192555504 0000 150</t>
  </si>
  <si>
    <t xml:space="preserve">  Возврат остатков субсидий на реализацию программ формирования современной городской среды из бюджетов городских округов</t>
  </si>
  <si>
    <t>000 2194530304 0000 150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</si>
  <si>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</si>
  <si>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000 2194539304 0000 150</t>
  </si>
  <si>
    <t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</si>
  <si>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</si>
  <si>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000 1010208001 0000 110</t>
  </si>
  <si>
    <t>-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</si>
  <si>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</si>
  <si>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</si>
  <si>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</si>
  <si>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</si>
  <si>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</si>
  <si>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</si>
  <si>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</si>
  <si>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</si>
  <si>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</si>
  <si>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</si>
  <si>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</si>
  <si>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</si>
  <si>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</si>
  <si>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</si>
  <si>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</si>
  <si>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</si>
  <si>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</si>
  <si>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</si>
  <si>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</si>
  <si>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</si>
  <si>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</si>
  <si>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</si>
  <si>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</si>
  <si>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</si>
  <si>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</si>
  <si>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</si>
  <si>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000 1160116001 0000 140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</si>
  <si>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</si>
  <si>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000 1160116301 0000 140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</si>
  <si>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</si>
  <si>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</si>
  <si>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</si>
  <si>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</si>
  <si>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</si>
  <si>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</si>
  <si>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</si>
  <si>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</si>
  <si>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</si>
  <si>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</si>
  <si>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000 1160700000 0000 140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</si>
  <si>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</si>
  <si>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</si>
  <si>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000 1171500000 0000 150</t>
  </si>
  <si>
    <t xml:space="preserve">  Инициативные платежи</t>
  </si>
  <si>
    <t xml:space="preserve"> 000 1171502004 0000 150</t>
  </si>
  <si>
    <t xml:space="preserve">  Инициативные платежи, зачисляемые в бюджеты городских округов</t>
  </si>
  <si>
    <t>в 2 раза</t>
  </si>
  <si>
    <t>в 2,7 раза</t>
  </si>
  <si>
    <t>в 2,3 раза</t>
  </si>
  <si>
    <t>в 2,1 раза</t>
  </si>
  <si>
    <t>в 3,9 раза</t>
  </si>
  <si>
    <t>в 2,5 раза</t>
  </si>
  <si>
    <t>Плата, поступившая в рамках договора за предоставление права на размещение и эксплуатацию НТО, установку и эксплуатацию рекламных конструкций на землях, находящихся в собственности городских округов или земельных участтках, гос. собственность на которые не разграничена</t>
  </si>
  <si>
    <t xml:space="preserve"> 000 1110908000 0000 120</t>
  </si>
  <si>
    <t>Сведения о доходах бюджета города Брянска за 2022 год в сравнении с  2021 годом</t>
  </si>
  <si>
    <t>Кассовое исполнение за             2021 год, руб.</t>
  </si>
  <si>
    <t>Темп роста 
2022 к соответствующему периоду 2021,%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</si>
  <si>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</si>
  <si>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</si>
  <si>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000 2022575000 0000 150</t>
  </si>
  <si>
    <t xml:space="preserve"> 000 2022575004 0000 150</t>
  </si>
  <si>
    <t xml:space="preserve"> 000 2023548500 0000 150</t>
  </si>
  <si>
    <t xml:space="preserve"> 000 2023548504 0000 150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</si>
  <si>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</si>
  <si>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</si>
  <si>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 xml:space="preserve"> 000 2024517900 0000 150</t>
  </si>
  <si>
    <t xml:space="preserve"> 000 2024517904 0000 150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</si>
  <si>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</si>
  <si>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</si>
  <si>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000 2024538900 0000 150</t>
  </si>
  <si>
    <t xml:space="preserve"> 000 2024538904 0000 150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</si>
  <si>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</si>
  <si>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</si>
  <si>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</si>
  <si>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</si>
  <si>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000 2180401004 0000 150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</si>
  <si>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</si>
  <si>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000 2192549704 0000 150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</si>
  <si>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</si>
  <si>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>в 1,7 раза</t>
  </si>
  <si>
    <t>в 3,2 раза</t>
  </si>
  <si>
    <t>в 5,1 раз</t>
  </si>
  <si>
    <t>в 6,1 раза</t>
  </si>
  <si>
    <t>в 1,3 раза</t>
  </si>
  <si>
    <t>в 5,7 раза</t>
  </si>
  <si>
    <t>в 8,3 раза</t>
  </si>
  <si>
    <t>в 1,6 раза</t>
  </si>
  <si>
    <t>в 2,2 раза</t>
  </si>
  <si>
    <t>в 2,6 раза</t>
  </si>
  <si>
    <t>в 3,1 раза</t>
  </si>
  <si>
    <t xml:space="preserve">  Плата за выбросы загрязняющих веществ в атмосферный воздух стационарными объектами </t>
  </si>
  <si>
    <t>в 4 раза</t>
  </si>
  <si>
    <t xml:space="preserve"> 000 1140204304 0000 410</t>
  </si>
  <si>
    <t xml:space="preserve">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</si>
  <si>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000 11413004000 0000 410</t>
  </si>
  <si>
    <t xml:space="preserve">  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</si>
  <si>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>000 11413004004 0000 410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</si>
  <si>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</si>
  <si>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>в 3 раза</t>
  </si>
  <si>
    <t>в 3,7 раза</t>
  </si>
  <si>
    <t>в 22,2 раза</t>
  </si>
  <si>
    <t>в 18,9 раза</t>
  </si>
  <si>
    <t>в 28,3 раза</t>
  </si>
  <si>
    <t>в 26,4 раза</t>
  </si>
  <si>
    <t>в 1,4 раза</t>
  </si>
  <si>
    <t>в 1,5 раза</t>
  </si>
  <si>
    <t>в 1,8 раза</t>
  </si>
  <si>
    <t>в 1,2 раза</t>
  </si>
  <si>
    <t>План доходов на 2022 год (уточненный с учетом доходов, поступивших после Решения БГСНД), руб.</t>
  </si>
  <si>
    <t>Кассовое исполнение 
за  2022 год,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</si>
</sst>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  <xf numFmtId="0" fontId="15" fillId="0" borderId="1"/>
    <xf numFmtId="0" fontId="7" fillId="2" borderId="1"/>
    <xf numFmtId="0" fontId="7" fillId="0" borderId="15"/>
    <xf numFmtId="0" fontId="4" fillId="0" borderId="8"/>
    <xf numFmtId="4" fontId="7" fillId="0" borderId="16">
      <alignment horizontal="right" shrinkToFit="1"/>
    </xf>
    <xf numFmtId="49" fontId="7" fillId="0" borderId="16">
      <alignment horizontal="center"/>
    </xf>
    <xf numFmtId="49" fontId="7" fillId="0" borderId="24">
      <alignment horizontal="center"/>
    </xf>
    <xf numFmtId="49" fontId="7" fillId="0" borderId="19">
      <alignment horizontal="center"/>
    </xf>
    <xf numFmtId="0" fontId="4" fillId="0" borderId="5"/>
    <xf numFmtId="49" fontId="7" fillId="0" borderId="4">
      <alignment horizontal="center" vertical="center" wrapText="1"/>
    </xf>
    <xf numFmtId="49" fontId="7" fillId="0" borderId="1"/>
    <xf numFmtId="0" fontId="5" fillId="0" borderId="1"/>
    <xf numFmtId="49" fontId="7" fillId="0" borderId="14">
      <alignment horizontal="center"/>
    </xf>
    <xf numFmtId="0" fontId="7" fillId="0" borderId="6">
      <alignment horizontal="right"/>
    </xf>
    <xf numFmtId="0" fontId="7" fillId="0" borderId="9">
      <alignment horizontal="center"/>
    </xf>
    <xf numFmtId="49" fontId="7" fillId="0" borderId="13"/>
    <xf numFmtId="49" fontId="7" fillId="0" borderId="9">
      <alignment horizontal="center"/>
    </xf>
    <xf numFmtId="0" fontId="7" fillId="0" borderId="12">
      <alignment wrapText="1"/>
    </xf>
    <xf numFmtId="49" fontId="7" fillId="0" borderId="11">
      <alignment horizontal="center"/>
    </xf>
    <xf numFmtId="0" fontId="7" fillId="0" borderId="2">
      <alignment wrapText="1"/>
    </xf>
    <xf numFmtId="0" fontId="7" fillId="0" borderId="10">
      <alignment horizontal="center"/>
    </xf>
    <xf numFmtId="164" fontId="7" fillId="0" borderId="9">
      <alignment horizontal="center"/>
    </xf>
    <xf numFmtId="0" fontId="7" fillId="0" borderId="1">
      <alignment horizontal="center"/>
    </xf>
    <xf numFmtId="49" fontId="4" fillId="0" borderId="7">
      <alignment horizontal="center"/>
    </xf>
    <xf numFmtId="49" fontId="9" fillId="0" borderId="6">
      <alignment horizontal="right"/>
    </xf>
    <xf numFmtId="0" fontId="7" fillId="0" borderId="4">
      <alignment horizontal="center"/>
    </xf>
    <xf numFmtId="0" fontId="3" fillId="0" borderId="3"/>
    <xf numFmtId="0" fontId="2" fillId="0" borderId="1">
      <alignment horizontal="center" wrapText="1"/>
    </xf>
    <xf numFmtId="0" fontId="3" fillId="0" borderId="1"/>
  </cellStyleXfs>
  <cellXfs count="77">
    <xf numFmtId="0" fontId="0" fillId="0" borderId="0" xfId="0"/>
    <xf numFmtId="0" fontId="17" fillId="4" borderId="1" xfId="175" applyFont="1" applyFill="1" applyProtection="1">
      <protection locked="0"/>
    </xf>
    <xf numFmtId="4" fontId="16" fillId="4" borderId="1" xfId="7" applyNumberFormat="1" applyFont="1" applyFill="1" applyAlignment="1" applyProtection="1">
      <alignment horizontal="right"/>
    </xf>
    <xf numFmtId="0" fontId="18" fillId="4" borderId="47" xfId="0" applyFont="1" applyFill="1" applyBorder="1" applyAlignment="1" applyProtection="1">
      <alignment horizontal="center" vertical="center" wrapText="1"/>
      <protection locked="0"/>
    </xf>
    <xf numFmtId="4" fontId="18" fillId="4" borderId="47" xfId="0" applyNumberFormat="1" applyFont="1" applyFill="1" applyBorder="1" applyAlignment="1" applyProtection="1">
      <alignment horizontal="center" vertical="center" wrapText="1"/>
      <protection locked="0"/>
    </xf>
    <xf numFmtId="49" fontId="16" fillId="4" borderId="47" xfId="36" applyNumberFormat="1" applyFont="1" applyFill="1" applyBorder="1" applyProtection="1">
      <alignment horizontal="center" vertical="center" wrapText="1"/>
    </xf>
    <xf numFmtId="49" fontId="19" fillId="4" borderId="47" xfId="36" applyNumberFormat="1" applyFont="1" applyFill="1" applyBorder="1" applyProtection="1">
      <alignment horizontal="center" vertical="center" wrapText="1"/>
    </xf>
    <xf numFmtId="10" fontId="16" fillId="4" borderId="47" xfId="16" applyNumberFormat="1" applyFont="1" applyFill="1" applyBorder="1" applyProtection="1"/>
    <xf numFmtId="10" fontId="18" fillId="4" borderId="47" xfId="175" applyNumberFormat="1" applyFont="1" applyFill="1" applyBorder="1" applyProtection="1">
      <protection locked="0"/>
    </xf>
    <xf numFmtId="10" fontId="20" fillId="4" borderId="47" xfId="16" applyNumberFormat="1" applyFont="1" applyFill="1" applyBorder="1" applyProtection="1"/>
    <xf numFmtId="10" fontId="19" fillId="4" borderId="47" xfId="16" applyNumberFormat="1" applyFont="1" applyFill="1" applyBorder="1" applyProtection="1"/>
    <xf numFmtId="10" fontId="17" fillId="4" borderId="47" xfId="175" applyNumberFormat="1" applyFont="1" applyFill="1" applyBorder="1" applyAlignment="1" applyProtection="1">
      <alignment horizontal="center" vertical="center"/>
      <protection locked="0"/>
    </xf>
    <xf numFmtId="10" fontId="20" fillId="4" borderId="47" xfId="16" applyNumberFormat="1" applyFont="1" applyFill="1" applyBorder="1" applyAlignment="1" applyProtection="1">
      <alignment horizontal="center" vertical="center"/>
    </xf>
    <xf numFmtId="4" fontId="17" fillId="4" borderId="1" xfId="175" applyNumberFormat="1" applyFont="1" applyFill="1" applyProtection="1">
      <protection locked="0"/>
    </xf>
    <xf numFmtId="0" fontId="17" fillId="4" borderId="0" xfId="0" applyFont="1" applyFill="1" applyProtection="1">
      <protection locked="0"/>
    </xf>
    <xf numFmtId="0" fontId="17" fillId="4" borderId="1" xfId="175" applyFont="1" applyFill="1" applyAlignment="1" applyProtection="1">
      <protection locked="0"/>
    </xf>
    <xf numFmtId="49" fontId="16" fillId="4" borderId="47" xfId="36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Alignment="1">
      <alignment vertical="center"/>
    </xf>
    <xf numFmtId="4" fontId="19" fillId="4" borderId="47" xfId="49" applyNumberFormat="1" applyFont="1" applyFill="1" applyBorder="1" applyAlignment="1" applyProtection="1">
      <alignment vertical="center" wrapText="1"/>
    </xf>
    <xf numFmtId="10" fontId="19" fillId="4" borderId="47" xfId="16" applyNumberFormat="1" applyFont="1" applyFill="1" applyBorder="1" applyAlignment="1" applyProtection="1">
      <alignment vertical="center"/>
    </xf>
    <xf numFmtId="0" fontId="17" fillId="4" borderId="1" xfId="175" applyFont="1" applyFill="1" applyAlignment="1" applyProtection="1">
      <alignment vertical="center"/>
      <protection locked="0"/>
    </xf>
    <xf numFmtId="4" fontId="20" fillId="4" borderId="47" xfId="49" applyNumberFormat="1" applyFont="1" applyFill="1" applyBorder="1" applyAlignment="1" applyProtection="1">
      <alignment vertical="center" wrapText="1"/>
    </xf>
    <xf numFmtId="10" fontId="20" fillId="4" borderId="47" xfId="16" applyNumberFormat="1" applyFont="1" applyFill="1" applyBorder="1" applyAlignment="1" applyProtection="1">
      <alignment vertical="center"/>
    </xf>
    <xf numFmtId="49" fontId="20" fillId="4" borderId="47" xfId="180" applyNumberFormat="1" applyFont="1" applyFill="1" applyBorder="1" applyAlignment="1" applyProtection="1">
      <alignment horizontal="left" vertical="center"/>
    </xf>
    <xf numFmtId="0" fontId="20" fillId="4" borderId="47" xfId="49" applyNumberFormat="1" applyFont="1" applyFill="1" applyBorder="1" applyAlignment="1" applyProtection="1">
      <alignment horizontal="left" vertical="center" wrapText="1"/>
    </xf>
    <xf numFmtId="49" fontId="20" fillId="4" borderId="47" xfId="51" applyFont="1" applyFill="1" applyBorder="1" applyAlignment="1" applyProtection="1">
      <alignment horizontal="left" vertical="center"/>
    </xf>
    <xf numFmtId="49" fontId="16" fillId="4" borderId="47" xfId="180" applyNumberFormat="1" applyFont="1" applyFill="1" applyBorder="1" applyAlignment="1" applyProtection="1">
      <alignment horizontal="left" vertical="center"/>
    </xf>
    <xf numFmtId="0" fontId="16" fillId="4" borderId="47" xfId="49" applyNumberFormat="1" applyFont="1" applyFill="1" applyBorder="1" applyAlignment="1" applyProtection="1">
      <alignment horizontal="left" vertical="center" wrapText="1"/>
    </xf>
    <xf numFmtId="49" fontId="19" fillId="4" borderId="47" xfId="180" applyNumberFormat="1" applyFont="1" applyFill="1" applyBorder="1" applyAlignment="1" applyProtection="1">
      <alignment horizontal="left" vertical="center"/>
    </xf>
    <xf numFmtId="0" fontId="19" fillId="4" borderId="47" xfId="49" applyNumberFormat="1" applyFont="1" applyFill="1" applyBorder="1" applyAlignment="1" applyProtection="1">
      <alignment horizontal="left" vertical="center" wrapText="1"/>
    </xf>
    <xf numFmtId="49" fontId="19" fillId="4" borderId="47" xfId="51" applyFont="1" applyFill="1" applyBorder="1" applyAlignment="1" applyProtection="1">
      <alignment horizontal="left" vertical="center"/>
    </xf>
    <xf numFmtId="4" fontId="20" fillId="4" borderId="47" xfId="179" applyNumberFormat="1" applyFont="1" applyFill="1" applyBorder="1" applyAlignment="1" applyProtection="1">
      <alignment vertical="center" shrinkToFit="1"/>
    </xf>
    <xf numFmtId="4" fontId="16" fillId="4" borderId="47" xfId="179" applyNumberFormat="1" applyFont="1" applyFill="1" applyBorder="1" applyAlignment="1" applyProtection="1">
      <alignment vertical="center" shrinkToFit="1"/>
    </xf>
    <xf numFmtId="10" fontId="16" fillId="4" borderId="47" xfId="16" applyNumberFormat="1" applyFont="1" applyFill="1" applyBorder="1" applyAlignment="1" applyProtection="1">
      <alignment vertical="center"/>
    </xf>
    <xf numFmtId="4" fontId="19" fillId="4" borderId="47" xfId="179" applyNumberFormat="1" applyFont="1" applyFill="1" applyBorder="1" applyAlignment="1" applyProtection="1">
      <alignment vertical="center" shrinkToFit="1"/>
    </xf>
    <xf numFmtId="4" fontId="18" fillId="4" borderId="47" xfId="175" applyNumberFormat="1" applyFont="1" applyFill="1" applyBorder="1" applyAlignment="1" applyProtection="1">
      <alignment vertical="center"/>
      <protection locked="0"/>
    </xf>
    <xf numFmtId="4" fontId="19" fillId="4" borderId="47" xfId="41" applyNumberFormat="1" applyFont="1" applyFill="1" applyBorder="1" applyAlignment="1" applyProtection="1">
      <alignment vertical="center"/>
    </xf>
    <xf numFmtId="4" fontId="16" fillId="4" borderId="47" xfId="49" applyNumberFormat="1" applyFont="1" applyFill="1" applyBorder="1" applyAlignment="1" applyProtection="1">
      <alignment vertical="center" wrapText="1"/>
    </xf>
    <xf numFmtId="4" fontId="20" fillId="4" borderId="47" xfId="41" applyNumberFormat="1" applyFont="1" applyFill="1" applyBorder="1" applyAlignment="1" applyProtection="1">
      <alignment vertical="center"/>
    </xf>
    <xf numFmtId="4" fontId="16" fillId="4" borderId="47" xfId="19" applyNumberFormat="1" applyFont="1" applyFill="1" applyBorder="1" applyAlignment="1" applyProtection="1">
      <alignment vertical="center"/>
    </xf>
    <xf numFmtId="4" fontId="16" fillId="4" borderId="47" xfId="16" applyNumberFormat="1" applyFont="1" applyFill="1" applyBorder="1" applyAlignment="1" applyProtection="1">
      <alignment vertical="center"/>
    </xf>
    <xf numFmtId="10" fontId="18" fillId="4" borderId="47" xfId="175" applyNumberFormat="1" applyFont="1" applyFill="1" applyBorder="1" applyAlignment="1" applyProtection="1">
      <alignment horizontal="right" vertical="center"/>
      <protection locked="0"/>
    </xf>
    <xf numFmtId="10" fontId="21" fillId="4" borderId="47" xfId="175" applyNumberFormat="1" applyFont="1" applyFill="1" applyBorder="1" applyAlignment="1" applyProtection="1">
      <alignment horizontal="right" vertical="center"/>
      <protection locked="0"/>
    </xf>
    <xf numFmtId="10" fontId="17" fillId="4" borderId="47" xfId="175" applyNumberFormat="1" applyFont="1" applyFill="1" applyBorder="1" applyAlignment="1" applyProtection="1">
      <alignment horizontal="right" vertical="center"/>
      <protection locked="0"/>
    </xf>
    <xf numFmtId="4" fontId="19" fillId="4" borderId="47" xfId="186" applyNumberFormat="1" applyFont="1" applyFill="1" applyBorder="1" applyAlignment="1" applyProtection="1">
      <alignment horizontal="right" vertical="center"/>
    </xf>
    <xf numFmtId="4" fontId="20" fillId="4" borderId="47" xfId="186" applyNumberFormat="1" applyFont="1" applyFill="1" applyBorder="1" applyAlignment="1" applyProtection="1">
      <alignment horizontal="right" vertical="center"/>
    </xf>
    <xf numFmtId="10" fontId="19" fillId="4" borderId="47" xfId="186" applyNumberFormat="1" applyFont="1" applyFill="1" applyBorder="1" applyAlignment="1" applyProtection="1">
      <alignment horizontal="right" vertical="center"/>
    </xf>
    <xf numFmtId="10" fontId="16" fillId="4" borderId="47" xfId="186" applyNumberFormat="1" applyFont="1" applyFill="1" applyBorder="1" applyAlignment="1" applyProtection="1">
      <alignment horizontal="right" vertical="center"/>
    </xf>
    <xf numFmtId="49" fontId="16" fillId="4" borderId="47" xfId="180" applyNumberFormat="1" applyFont="1" applyFill="1" applyBorder="1" applyProtection="1">
      <alignment horizontal="center"/>
    </xf>
    <xf numFmtId="0" fontId="16" fillId="4" borderId="47" xfId="49" applyNumberFormat="1" applyFont="1" applyFill="1" applyBorder="1" applyAlignment="1" applyProtection="1">
      <alignment wrapText="1"/>
    </xf>
    <xf numFmtId="4" fontId="16" fillId="4" borderId="47" xfId="49" applyNumberFormat="1" applyFont="1" applyFill="1" applyBorder="1" applyAlignment="1" applyProtection="1">
      <alignment wrapText="1"/>
    </xf>
    <xf numFmtId="4" fontId="16" fillId="4" borderId="47" xfId="179" applyNumberFormat="1" applyFont="1" applyFill="1" applyBorder="1" applyProtection="1">
      <alignment horizontal="right" shrinkToFit="1"/>
    </xf>
    <xf numFmtId="49" fontId="20" fillId="4" borderId="47" xfId="180" applyNumberFormat="1" applyFont="1" applyFill="1" applyBorder="1" applyProtection="1">
      <alignment horizontal="center"/>
    </xf>
    <xf numFmtId="0" fontId="20" fillId="4" borderId="47" xfId="49" applyNumberFormat="1" applyFont="1" applyFill="1" applyBorder="1" applyAlignment="1" applyProtection="1">
      <alignment wrapText="1"/>
    </xf>
    <xf numFmtId="4" fontId="20" fillId="4" borderId="47" xfId="49" applyNumberFormat="1" applyFont="1" applyFill="1" applyBorder="1" applyAlignment="1" applyProtection="1">
      <alignment wrapText="1"/>
    </xf>
    <xf numFmtId="49" fontId="19" fillId="4" borderId="47" xfId="180" applyNumberFormat="1" applyFont="1" applyFill="1" applyBorder="1" applyProtection="1">
      <alignment horizontal="center"/>
    </xf>
    <xf numFmtId="0" fontId="19" fillId="4" borderId="47" xfId="49" applyNumberFormat="1" applyFont="1" applyFill="1" applyBorder="1" applyAlignment="1" applyProtection="1">
      <alignment wrapText="1"/>
    </xf>
    <xf numFmtId="4" fontId="19" fillId="4" borderId="47" xfId="49" applyNumberFormat="1" applyFont="1" applyFill="1" applyBorder="1" applyAlignment="1" applyProtection="1">
      <alignment wrapText="1"/>
    </xf>
    <xf numFmtId="4" fontId="19" fillId="4" borderId="47" xfId="179" applyNumberFormat="1" applyFont="1" applyFill="1" applyBorder="1" applyProtection="1">
      <alignment horizontal="right" shrinkToFit="1"/>
    </xf>
    <xf numFmtId="4" fontId="20" fillId="4" borderId="47" xfId="179" applyNumberFormat="1" applyFont="1" applyFill="1" applyBorder="1" applyProtection="1">
      <alignment horizontal="right" shrinkToFit="1"/>
    </xf>
    <xf numFmtId="49" fontId="17" fillId="4" borderId="47" xfId="180" applyNumberFormat="1" applyFont="1" applyFill="1" applyBorder="1" applyProtection="1">
      <alignment horizontal="center"/>
    </xf>
    <xf numFmtId="0" fontId="17" fillId="4" borderId="47" xfId="49" applyNumberFormat="1" applyFont="1" applyFill="1" applyBorder="1" applyAlignment="1" applyProtection="1">
      <alignment wrapText="1"/>
    </xf>
    <xf numFmtId="10" fontId="18" fillId="4" borderId="47" xfId="175" applyNumberFormat="1" applyFont="1" applyFill="1" applyBorder="1" applyAlignment="1" applyProtection="1">
      <alignment horizontal="right"/>
      <protection locked="0"/>
    </xf>
    <xf numFmtId="49" fontId="19" fillId="4" borderId="47" xfId="51" applyFont="1" applyFill="1" applyBorder="1" applyProtection="1">
      <alignment horizontal="center"/>
    </xf>
    <xf numFmtId="10" fontId="19" fillId="0" borderId="47" xfId="16" applyNumberFormat="1" applyFont="1" applyFill="1" applyBorder="1" applyProtection="1"/>
    <xf numFmtId="49" fontId="19" fillId="0" borderId="47" xfId="180" applyNumberFormat="1" applyFont="1" applyBorder="1" applyAlignment="1" applyProtection="1">
      <alignment horizontal="center" vertical="center"/>
    </xf>
    <xf numFmtId="0" fontId="19" fillId="0" borderId="4" xfId="184" applyNumberFormat="1" applyFont="1" applyAlignment="1" applyProtection="1">
      <alignment horizontal="left" vertical="top" wrapText="1"/>
    </xf>
    <xf numFmtId="10" fontId="18" fillId="0" borderId="47" xfId="175" applyNumberFormat="1" applyFont="1" applyFill="1" applyBorder="1" applyProtection="1">
      <protection locked="0"/>
    </xf>
    <xf numFmtId="0" fontId="19" fillId="0" borderId="4" xfId="184" applyNumberFormat="1" applyFont="1" applyAlignment="1" applyProtection="1">
      <alignment horizontal="center" vertical="top" wrapText="1"/>
    </xf>
    <xf numFmtId="10" fontId="19" fillId="4" borderId="47" xfId="16" applyNumberFormat="1" applyFont="1" applyFill="1" applyBorder="1" applyAlignment="1" applyProtection="1">
      <alignment horizontal="right"/>
    </xf>
    <xf numFmtId="4" fontId="18" fillId="4" borderId="47" xfId="19" applyNumberFormat="1" applyFont="1" applyFill="1" applyBorder="1" applyAlignment="1" applyProtection="1">
      <alignment vertical="center"/>
    </xf>
    <xf numFmtId="4" fontId="22" fillId="4" borderId="1" xfId="175" applyNumberFormat="1" applyFont="1" applyFill="1" applyProtection="1">
      <protection locked="0"/>
    </xf>
    <xf numFmtId="0" fontId="22" fillId="4" borderId="1" xfId="175" applyFont="1" applyFill="1" applyAlignment="1" applyProtection="1">
      <protection locked="0"/>
    </xf>
    <xf numFmtId="0" fontId="23" fillId="0" borderId="0" xfId="0" applyFont="1"/>
    <xf numFmtId="0" fontId="16" fillId="4" borderId="1" xfId="5" applyNumberFormat="1" applyFont="1" applyFill="1" applyAlignment="1" applyProtection="1">
      <alignment horizontal="center" wrapText="1"/>
    </xf>
    <xf numFmtId="0" fontId="16" fillId="4" borderId="47" xfId="19" applyNumberFormat="1" applyFont="1" applyFill="1" applyBorder="1" applyAlignment="1" applyProtection="1">
      <alignment horizontal="left" vertical="center" wrapText="1"/>
    </xf>
    <xf numFmtId="0" fontId="18" fillId="4" borderId="47" xfId="0" applyFont="1" applyFill="1" applyBorder="1" applyAlignment="1">
      <alignment horizontal="left" vertical="center" wrapText="1"/>
    </xf>
  </cellXfs>
  <cellStyles count="204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6 2" xfId="186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8 2" xfId="177"/>
    <cellStyle name="xl39" xfId="53"/>
    <cellStyle name="xl39 2" xfId="190"/>
    <cellStyle name="xl40" xfId="31"/>
    <cellStyle name="xl40 2" xfId="185"/>
    <cellStyle name="xl41" xfId="23"/>
    <cellStyle name="xl41 2" xfId="182"/>
    <cellStyle name="xl42" xfId="40"/>
    <cellStyle name="xl42 2" xfId="181"/>
    <cellStyle name="xl43" xfId="46"/>
    <cellStyle name="xl43 2" xfId="180"/>
    <cellStyle name="xl44" xfId="51"/>
    <cellStyle name="xl44 2" xfId="184"/>
    <cellStyle name="xl45" xfId="37"/>
    <cellStyle name="xl45 2" xfId="179"/>
    <cellStyle name="xl46" xfId="41"/>
    <cellStyle name="xl46 2" xfId="176"/>
    <cellStyle name="xl47" xfId="54"/>
    <cellStyle name="xl47 2" xfId="202"/>
    <cellStyle name="xl48" xfId="56"/>
    <cellStyle name="xl48 2" xfId="197"/>
    <cellStyle name="xl49" xfId="2"/>
    <cellStyle name="xl49 2" xfId="194"/>
    <cellStyle name="xl50" xfId="20"/>
    <cellStyle name="xl50 2" xfId="192"/>
    <cellStyle name="xl51" xfId="26"/>
    <cellStyle name="xl51 2" xfId="201"/>
    <cellStyle name="xl52" xfId="28"/>
    <cellStyle name="xl52 2" xfId="199"/>
    <cellStyle name="xl53" xfId="9"/>
    <cellStyle name="xl53 2" xfId="188"/>
    <cellStyle name="xl54" xfId="14"/>
    <cellStyle name="xl55" xfId="21"/>
    <cellStyle name="xl56" xfId="3"/>
    <cellStyle name="xl56 2" xfId="200"/>
    <cellStyle name="xl57" xfId="35"/>
    <cellStyle name="xl57 2" xfId="198"/>
    <cellStyle name="xl58" xfId="10"/>
    <cellStyle name="xl58 2" xfId="196"/>
    <cellStyle name="xl59" xfId="15"/>
    <cellStyle name="xl59 2" xfId="195"/>
    <cellStyle name="xl60" xfId="22"/>
    <cellStyle name="xl60 2" xfId="193"/>
    <cellStyle name="xl61" xfId="25"/>
    <cellStyle name="xl61 2" xfId="191"/>
    <cellStyle name="xl62" xfId="27"/>
    <cellStyle name="xl62 2" xfId="189"/>
    <cellStyle name="xl63" xfId="29"/>
    <cellStyle name="xl63 2" xfId="187"/>
    <cellStyle name="xl64" xfId="32"/>
    <cellStyle name="xl64 2" xfId="203"/>
    <cellStyle name="xl65" xfId="33"/>
    <cellStyle name="xl65 2" xfId="183"/>
    <cellStyle name="xl66" xfId="4"/>
    <cellStyle name="xl66 2" xfId="178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  <cellStyle name="Обычный 2" xfId="17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9"/>
  <sheetViews>
    <sheetView tabSelected="1" view="pageBreakPreview" zoomScale="70" zoomScaleNormal="100" zoomScaleSheetLayoutView="70" workbookViewId="0">
      <selection activeCell="E1" sqref="E1"/>
    </sheetView>
  </sheetViews>
  <sheetFormatPr defaultRowHeight="18.75" x14ac:dyDescent="0.3"/>
  <cols>
    <col min="1" max="1" width="33.28515625" style="1" customWidth="1"/>
    <col min="2" max="2" width="92.5703125" style="15" customWidth="1"/>
    <col min="3" max="3" width="25.140625" style="15" customWidth="1"/>
    <col min="4" max="5" width="25.140625" style="1" customWidth="1"/>
    <col min="6" max="6" width="17.85546875" style="1" customWidth="1"/>
    <col min="7" max="7" width="25" style="1" customWidth="1"/>
    <col min="8" max="16384" width="9.140625" style="1"/>
  </cols>
  <sheetData>
    <row r="1" spans="1:9" x14ac:dyDescent="0.3">
      <c r="E1" s="73"/>
    </row>
    <row r="2" spans="1:9" s="14" customFormat="1" ht="34.5" customHeight="1" x14ac:dyDescent="0.3">
      <c r="A2" s="74" t="s">
        <v>523</v>
      </c>
      <c r="B2" s="74"/>
      <c r="C2" s="74"/>
      <c r="D2" s="74"/>
      <c r="E2" s="74"/>
      <c r="F2" s="74"/>
      <c r="G2" s="74"/>
    </row>
    <row r="3" spans="1:9" x14ac:dyDescent="0.3">
      <c r="G3" s="2" t="s">
        <v>438</v>
      </c>
    </row>
    <row r="4" spans="1:9" ht="143.25" customHeight="1" x14ac:dyDescent="0.3">
      <c r="A4" s="16" t="s">
        <v>294</v>
      </c>
      <c r="B4" s="16" t="s">
        <v>295</v>
      </c>
      <c r="C4" s="3" t="s">
        <v>524</v>
      </c>
      <c r="D4" s="3" t="s">
        <v>577</v>
      </c>
      <c r="E4" s="3" t="s">
        <v>578</v>
      </c>
      <c r="F4" s="4" t="s">
        <v>430</v>
      </c>
      <c r="G4" s="4" t="s">
        <v>525</v>
      </c>
    </row>
    <row r="5" spans="1:9" x14ac:dyDescent="0.3">
      <c r="A5" s="5" t="s">
        <v>0</v>
      </c>
      <c r="B5" s="5" t="s">
        <v>408</v>
      </c>
      <c r="C5" s="5" t="s">
        <v>407</v>
      </c>
      <c r="D5" s="5" t="s">
        <v>1</v>
      </c>
      <c r="E5" s="5" t="s">
        <v>2</v>
      </c>
      <c r="F5" s="6" t="s">
        <v>406</v>
      </c>
      <c r="G5" s="5" t="s">
        <v>409</v>
      </c>
    </row>
    <row r="6" spans="1:9" x14ac:dyDescent="0.3">
      <c r="A6" s="48" t="s">
        <v>4</v>
      </c>
      <c r="B6" s="49" t="s">
        <v>3</v>
      </c>
      <c r="C6" s="50">
        <f>C7+C14+C24+C32+C40+C47+C60+C85+C93+C102+C117+C120+C181</f>
        <v>3354143027.1200008</v>
      </c>
      <c r="D6" s="51">
        <f>D7+D14+D24+D32+D40+D47+D60+D85+D93+D102+D117+D120+D181</f>
        <v>3660184593.5999999</v>
      </c>
      <c r="E6" s="51">
        <f>E7+E14+E24+E32+E40+E47+E60+E85+E93+E102+E117+E120+E181</f>
        <v>3737312254.1300006</v>
      </c>
      <c r="F6" s="7">
        <f>E6/D6</f>
        <v>1.0210720685139383</v>
      </c>
      <c r="G6" s="8">
        <f>E6/C6</f>
        <v>1.1142375933023356</v>
      </c>
      <c r="H6" s="13"/>
      <c r="I6" s="13"/>
    </row>
    <row r="7" spans="1:9" ht="19.5" x14ac:dyDescent="0.35">
      <c r="A7" s="52" t="s">
        <v>6</v>
      </c>
      <c r="B7" s="53" t="s">
        <v>5</v>
      </c>
      <c r="C7" s="54">
        <f>C8</f>
        <v>1796815464.8900001</v>
      </c>
      <c r="D7" s="54">
        <f>D8</f>
        <v>2073929431</v>
      </c>
      <c r="E7" s="54">
        <f>E8</f>
        <v>2103582813.7</v>
      </c>
      <c r="F7" s="9">
        <f t="shared" ref="F7:F46" si="0">E7/D7</f>
        <v>1.0142981637932116</v>
      </c>
      <c r="G7" s="8">
        <f t="shared" ref="G7:G70" si="1">E7/C7</f>
        <v>1.1707283551395635</v>
      </c>
      <c r="H7" s="13"/>
      <c r="I7" s="13"/>
    </row>
    <row r="8" spans="1:9" x14ac:dyDescent="0.3">
      <c r="A8" s="55" t="s">
        <v>8</v>
      </c>
      <c r="B8" s="56" t="s">
        <v>7</v>
      </c>
      <c r="C8" s="57">
        <f>C9+C10+C11+C12+C13</f>
        <v>1796815464.8900001</v>
      </c>
      <c r="D8" s="57">
        <f t="shared" ref="D8:E8" si="2">D9+D10+D11+D12+D13</f>
        <v>2073929431</v>
      </c>
      <c r="E8" s="57">
        <f t="shared" si="2"/>
        <v>2103582813.7</v>
      </c>
      <c r="F8" s="10">
        <f t="shared" si="0"/>
        <v>1.0142981637932116</v>
      </c>
      <c r="G8" s="8">
        <f t="shared" si="1"/>
        <v>1.1707283551395635</v>
      </c>
      <c r="H8" s="13"/>
      <c r="I8" s="13"/>
    </row>
    <row r="9" spans="1:9" ht="75" x14ac:dyDescent="0.3">
      <c r="A9" s="55" t="s">
        <v>9</v>
      </c>
      <c r="B9" s="56" t="s">
        <v>405</v>
      </c>
      <c r="C9" s="57">
        <v>1696023727.71</v>
      </c>
      <c r="D9" s="58">
        <v>1890528044</v>
      </c>
      <c r="E9" s="58">
        <v>1920404514.25</v>
      </c>
      <c r="F9" s="10">
        <f t="shared" si="0"/>
        <v>1.0158032409753557</v>
      </c>
      <c r="G9" s="8">
        <f t="shared" si="1"/>
        <v>1.1322981411604203</v>
      </c>
      <c r="H9" s="13"/>
      <c r="I9" s="13"/>
    </row>
    <row r="10" spans="1:9" ht="112.5" x14ac:dyDescent="0.3">
      <c r="A10" s="55" t="s">
        <v>11</v>
      </c>
      <c r="B10" s="56" t="s">
        <v>10</v>
      </c>
      <c r="C10" s="57">
        <v>23194577.84</v>
      </c>
      <c r="D10" s="58">
        <v>16461748</v>
      </c>
      <c r="E10" s="58">
        <v>16537528.189999999</v>
      </c>
      <c r="F10" s="10">
        <f t="shared" si="0"/>
        <v>1.0046034108892932</v>
      </c>
      <c r="G10" s="8">
        <f t="shared" si="1"/>
        <v>0.71299112680897148</v>
      </c>
      <c r="H10" s="13"/>
      <c r="I10" s="13"/>
    </row>
    <row r="11" spans="1:9" ht="56.25" x14ac:dyDescent="0.3">
      <c r="A11" s="55" t="s">
        <v>13</v>
      </c>
      <c r="B11" s="56" t="s">
        <v>12</v>
      </c>
      <c r="C11" s="57">
        <v>21275691.140000001</v>
      </c>
      <c r="D11" s="58">
        <v>24747140</v>
      </c>
      <c r="E11" s="58">
        <v>24898677.98</v>
      </c>
      <c r="F11" s="10">
        <f t="shared" si="0"/>
        <v>1.0061234542658264</v>
      </c>
      <c r="G11" s="8">
        <f t="shared" si="1"/>
        <v>1.1702876215000364</v>
      </c>
      <c r="H11" s="13"/>
      <c r="I11" s="13"/>
    </row>
    <row r="12" spans="1:9" ht="93.75" x14ac:dyDescent="0.3">
      <c r="A12" s="55" t="s">
        <v>14</v>
      </c>
      <c r="B12" s="56" t="s">
        <v>404</v>
      </c>
      <c r="C12" s="57">
        <v>6231875.0599999996</v>
      </c>
      <c r="D12" s="58">
        <v>7924384</v>
      </c>
      <c r="E12" s="58">
        <v>7875287.29</v>
      </c>
      <c r="F12" s="10">
        <f t="shared" si="0"/>
        <v>0.99380434996587752</v>
      </c>
      <c r="G12" s="62" t="s">
        <v>552</v>
      </c>
      <c r="H12" s="13"/>
      <c r="I12" s="13"/>
    </row>
    <row r="13" spans="1:9" ht="93.75" x14ac:dyDescent="0.3">
      <c r="A13" s="55" t="s">
        <v>467</v>
      </c>
      <c r="B13" s="56" t="s">
        <v>466</v>
      </c>
      <c r="C13" s="57">
        <v>50089593.140000001</v>
      </c>
      <c r="D13" s="58">
        <v>134268115</v>
      </c>
      <c r="E13" s="58">
        <v>133866805.98999999</v>
      </c>
      <c r="F13" s="10">
        <f t="shared" si="0"/>
        <v>0.99701113693299404</v>
      </c>
      <c r="G13" s="62" t="s">
        <v>516</v>
      </c>
      <c r="H13" s="13"/>
      <c r="I13" s="13"/>
    </row>
    <row r="14" spans="1:9" ht="39" x14ac:dyDescent="0.35">
      <c r="A14" s="52" t="s">
        <v>16</v>
      </c>
      <c r="B14" s="53" t="s">
        <v>15</v>
      </c>
      <c r="C14" s="54">
        <f>C15</f>
        <v>31569526.749999996</v>
      </c>
      <c r="D14" s="59">
        <f>D15</f>
        <v>37463000</v>
      </c>
      <c r="E14" s="59">
        <f>E15</f>
        <v>37441596.990000002</v>
      </c>
      <c r="F14" s="9">
        <f t="shared" si="0"/>
        <v>0.99942868937351526</v>
      </c>
      <c r="G14" s="8">
        <f t="shared" si="1"/>
        <v>1.1860043796823785</v>
      </c>
      <c r="H14" s="13"/>
      <c r="I14" s="13"/>
    </row>
    <row r="15" spans="1:9" ht="37.5" x14ac:dyDescent="0.3">
      <c r="A15" s="55" t="s">
        <v>18</v>
      </c>
      <c r="B15" s="56" t="s">
        <v>17</v>
      </c>
      <c r="C15" s="57">
        <f>C16+C18+C20+C22</f>
        <v>31569526.749999996</v>
      </c>
      <c r="D15" s="58">
        <f>D16+D18+D20+D22</f>
        <v>37463000</v>
      </c>
      <c r="E15" s="58">
        <f>E16+E18+E20+E22</f>
        <v>37441596.990000002</v>
      </c>
      <c r="F15" s="10">
        <f t="shared" si="0"/>
        <v>0.99942868937351526</v>
      </c>
      <c r="G15" s="8">
        <f t="shared" si="1"/>
        <v>1.1860043796823785</v>
      </c>
      <c r="H15" s="13"/>
      <c r="I15" s="13"/>
    </row>
    <row r="16" spans="1:9" ht="75" x14ac:dyDescent="0.3">
      <c r="A16" s="55" t="s">
        <v>20</v>
      </c>
      <c r="B16" s="56" t="s">
        <v>19</v>
      </c>
      <c r="C16" s="57">
        <v>14574374.720000001</v>
      </c>
      <c r="D16" s="58">
        <v>18928700</v>
      </c>
      <c r="E16" s="58">
        <v>18769736.140000001</v>
      </c>
      <c r="F16" s="10">
        <f t="shared" si="0"/>
        <v>0.99160196632626652</v>
      </c>
      <c r="G16" s="62" t="s">
        <v>552</v>
      </c>
      <c r="H16" s="13"/>
      <c r="I16" s="13"/>
    </row>
    <row r="17" spans="1:9" ht="112.5" x14ac:dyDescent="0.3">
      <c r="A17" s="55" t="s">
        <v>22</v>
      </c>
      <c r="B17" s="56" t="s">
        <v>21</v>
      </c>
      <c r="C17" s="57">
        <v>14574374.720000001</v>
      </c>
      <c r="D17" s="58">
        <v>18928700</v>
      </c>
      <c r="E17" s="58">
        <v>18769736.140000001</v>
      </c>
      <c r="F17" s="10">
        <f t="shared" si="0"/>
        <v>0.99160196632626652</v>
      </c>
      <c r="G17" s="62" t="s">
        <v>552</v>
      </c>
      <c r="H17" s="13"/>
      <c r="I17" s="13"/>
    </row>
    <row r="18" spans="1:9" ht="93.75" x14ac:dyDescent="0.3">
      <c r="A18" s="60" t="s">
        <v>24</v>
      </c>
      <c r="B18" s="61" t="s">
        <v>23</v>
      </c>
      <c r="C18" s="57">
        <v>102497.68</v>
      </c>
      <c r="D18" s="58">
        <v>101000</v>
      </c>
      <c r="E18" s="58">
        <v>101385.7</v>
      </c>
      <c r="F18" s="10">
        <f t="shared" si="0"/>
        <v>1.0038188118811882</v>
      </c>
      <c r="G18" s="8">
        <f t="shared" si="1"/>
        <v>0.98915116908011969</v>
      </c>
      <c r="H18" s="13"/>
      <c r="I18" s="13"/>
    </row>
    <row r="19" spans="1:9" ht="131.25" x14ac:dyDescent="0.3">
      <c r="A19" s="60" t="s">
        <v>26</v>
      </c>
      <c r="B19" s="61" t="s">
        <v>25</v>
      </c>
      <c r="C19" s="57">
        <v>102497.68</v>
      </c>
      <c r="D19" s="58">
        <v>101000</v>
      </c>
      <c r="E19" s="58">
        <v>101385.7</v>
      </c>
      <c r="F19" s="10">
        <f t="shared" si="0"/>
        <v>1.0038188118811882</v>
      </c>
      <c r="G19" s="8">
        <f t="shared" si="1"/>
        <v>0.98915116908011969</v>
      </c>
      <c r="H19" s="13"/>
      <c r="I19" s="13"/>
    </row>
    <row r="20" spans="1:9" ht="75" x14ac:dyDescent="0.3">
      <c r="A20" s="55" t="s">
        <v>28</v>
      </c>
      <c r="B20" s="56" t="s">
        <v>27</v>
      </c>
      <c r="C20" s="57">
        <v>19377959.399999999</v>
      </c>
      <c r="D20" s="58">
        <v>20632000</v>
      </c>
      <c r="E20" s="58">
        <v>20723908.5</v>
      </c>
      <c r="F20" s="10">
        <f t="shared" si="0"/>
        <v>1.0044546578131059</v>
      </c>
      <c r="G20" s="8">
        <f t="shared" si="1"/>
        <v>1.0694577314472029</v>
      </c>
      <c r="H20" s="13"/>
      <c r="I20" s="13"/>
    </row>
    <row r="21" spans="1:9" ht="112.5" x14ac:dyDescent="0.3">
      <c r="A21" s="55" t="s">
        <v>30</v>
      </c>
      <c r="B21" s="56" t="s">
        <v>29</v>
      </c>
      <c r="C21" s="57">
        <v>19377959.399999999</v>
      </c>
      <c r="D21" s="58">
        <v>20632000</v>
      </c>
      <c r="E21" s="58">
        <v>20723908.5</v>
      </c>
      <c r="F21" s="10">
        <f t="shared" si="0"/>
        <v>1.0044546578131059</v>
      </c>
      <c r="G21" s="8">
        <f t="shared" si="1"/>
        <v>1.0694577314472029</v>
      </c>
      <c r="H21" s="13"/>
      <c r="I21" s="13"/>
    </row>
    <row r="22" spans="1:9" ht="75" x14ac:dyDescent="0.3">
      <c r="A22" s="55" t="s">
        <v>32</v>
      </c>
      <c r="B22" s="56" t="s">
        <v>31</v>
      </c>
      <c r="C22" s="57">
        <v>-2485305.0499999998</v>
      </c>
      <c r="D22" s="58">
        <v>-2198700</v>
      </c>
      <c r="E22" s="58">
        <v>-2153433.35</v>
      </c>
      <c r="F22" s="10">
        <f t="shared" si="0"/>
        <v>0.97941208441351713</v>
      </c>
      <c r="G22" s="8">
        <f t="shared" si="1"/>
        <v>0.8664664122418293</v>
      </c>
      <c r="H22" s="13"/>
      <c r="I22" s="13"/>
    </row>
    <row r="23" spans="1:9" ht="112.5" x14ac:dyDescent="0.3">
      <c r="A23" s="55" t="s">
        <v>34</v>
      </c>
      <c r="B23" s="56" t="s">
        <v>33</v>
      </c>
      <c r="C23" s="57">
        <v>-2485305.0499999998</v>
      </c>
      <c r="D23" s="58">
        <v>-2198700</v>
      </c>
      <c r="E23" s="58">
        <v>-2153433.35</v>
      </c>
      <c r="F23" s="10">
        <f t="shared" si="0"/>
        <v>0.97941208441351713</v>
      </c>
      <c r="G23" s="8">
        <f t="shared" si="1"/>
        <v>0.8664664122418293</v>
      </c>
      <c r="H23" s="13"/>
      <c r="I23" s="13"/>
    </row>
    <row r="24" spans="1:9" ht="19.5" x14ac:dyDescent="0.35">
      <c r="A24" s="52" t="s">
        <v>36</v>
      </c>
      <c r="B24" s="53" t="s">
        <v>35</v>
      </c>
      <c r="C24" s="54">
        <f>C25+C28+C30</f>
        <v>226012564.87</v>
      </c>
      <c r="D24" s="59">
        <f>D25+D28+D30</f>
        <v>147796700</v>
      </c>
      <c r="E24" s="59">
        <f>E25+E28+E30</f>
        <v>154895957.75999999</v>
      </c>
      <c r="F24" s="9">
        <f t="shared" si="0"/>
        <v>1.0480339395940503</v>
      </c>
      <c r="G24" s="8">
        <f t="shared" si="1"/>
        <v>0.68534224125589871</v>
      </c>
      <c r="H24" s="13"/>
      <c r="I24" s="13"/>
    </row>
    <row r="25" spans="1:9" x14ac:dyDescent="0.3">
      <c r="A25" s="55" t="s">
        <v>38</v>
      </c>
      <c r="B25" s="56" t="s">
        <v>37</v>
      </c>
      <c r="C25" s="57">
        <v>66800351.299999997</v>
      </c>
      <c r="D25" s="58">
        <f>D26+D27</f>
        <v>-677635</v>
      </c>
      <c r="E25" s="58">
        <f>E26+E27</f>
        <v>-675141.21</v>
      </c>
      <c r="F25" s="10">
        <f t="shared" si="0"/>
        <v>0.99631986246283022</v>
      </c>
      <c r="G25" s="8">
        <f t="shared" si="1"/>
        <v>-1.0106851189568519E-2</v>
      </c>
      <c r="H25" s="13"/>
      <c r="I25" s="13"/>
    </row>
    <row r="26" spans="1:9" x14ac:dyDescent="0.3">
      <c r="A26" s="55" t="s">
        <v>39</v>
      </c>
      <c r="B26" s="56" t="s">
        <v>37</v>
      </c>
      <c r="C26" s="57">
        <v>66858131.700000003</v>
      </c>
      <c r="D26" s="58">
        <v>-663000</v>
      </c>
      <c r="E26" s="58">
        <v>-660503.89</v>
      </c>
      <c r="F26" s="10">
        <f t="shared" si="0"/>
        <v>0.99623512820512827</v>
      </c>
      <c r="G26" s="8">
        <f t="shared" si="1"/>
        <v>-9.8791855710799042E-3</v>
      </c>
      <c r="H26" s="13"/>
      <c r="I26" s="13"/>
    </row>
    <row r="27" spans="1:9" ht="37.5" x14ac:dyDescent="0.3">
      <c r="A27" s="55" t="s">
        <v>41</v>
      </c>
      <c r="B27" s="56" t="s">
        <v>40</v>
      </c>
      <c r="C27" s="57">
        <v>-57780.4</v>
      </c>
      <c r="D27" s="58">
        <v>-14635</v>
      </c>
      <c r="E27" s="58">
        <v>-14637.32</v>
      </c>
      <c r="F27" s="10">
        <v>0</v>
      </c>
      <c r="G27" s="8">
        <f t="shared" si="1"/>
        <v>0.25332673363285818</v>
      </c>
      <c r="H27" s="13"/>
      <c r="I27" s="13"/>
    </row>
    <row r="28" spans="1:9" x14ac:dyDescent="0.3">
      <c r="A28" s="55" t="s">
        <v>43</v>
      </c>
      <c r="B28" s="56" t="s">
        <v>42</v>
      </c>
      <c r="C28" s="57">
        <v>975048.61</v>
      </c>
      <c r="D28" s="58">
        <v>78950</v>
      </c>
      <c r="E28" s="58">
        <v>78967.649999999994</v>
      </c>
      <c r="F28" s="10">
        <f t="shared" si="0"/>
        <v>1.0002235592146929</v>
      </c>
      <c r="G28" s="8">
        <f t="shared" si="1"/>
        <v>8.0988423746381211E-2</v>
      </c>
      <c r="H28" s="13"/>
      <c r="I28" s="13"/>
    </row>
    <row r="29" spans="1:9" x14ac:dyDescent="0.3">
      <c r="A29" s="55" t="s">
        <v>44</v>
      </c>
      <c r="B29" s="56" t="s">
        <v>42</v>
      </c>
      <c r="C29" s="57">
        <v>975048.61</v>
      </c>
      <c r="D29" s="58">
        <v>78950</v>
      </c>
      <c r="E29" s="58">
        <v>78967.649999999994</v>
      </c>
      <c r="F29" s="10">
        <f t="shared" si="0"/>
        <v>1.0002235592146929</v>
      </c>
      <c r="G29" s="8">
        <f t="shared" si="1"/>
        <v>8.0988423746381211E-2</v>
      </c>
      <c r="H29" s="13"/>
      <c r="I29" s="13"/>
    </row>
    <row r="30" spans="1:9" ht="37.5" x14ac:dyDescent="0.3">
      <c r="A30" s="55" t="s">
        <v>46</v>
      </c>
      <c r="B30" s="56" t="s">
        <v>45</v>
      </c>
      <c r="C30" s="57">
        <v>158237164.96000001</v>
      </c>
      <c r="D30" s="58">
        <v>148395385</v>
      </c>
      <c r="E30" s="58">
        <v>155492131.31999999</v>
      </c>
      <c r="F30" s="10">
        <f t="shared" si="0"/>
        <v>1.047823227925855</v>
      </c>
      <c r="G30" s="8">
        <f t="shared" si="1"/>
        <v>0.98265240886555372</v>
      </c>
      <c r="H30" s="13"/>
      <c r="I30" s="13"/>
    </row>
    <row r="31" spans="1:9" ht="37.5" x14ac:dyDescent="0.3">
      <c r="A31" s="55" t="s">
        <v>48</v>
      </c>
      <c r="B31" s="56" t="s">
        <v>47</v>
      </c>
      <c r="C31" s="57">
        <v>158237164.96000001</v>
      </c>
      <c r="D31" s="58">
        <v>148395385</v>
      </c>
      <c r="E31" s="58">
        <v>155492131.31999999</v>
      </c>
      <c r="F31" s="10">
        <f t="shared" si="0"/>
        <v>1.047823227925855</v>
      </c>
      <c r="G31" s="8">
        <f t="shared" si="1"/>
        <v>0.98265240886555372</v>
      </c>
      <c r="H31" s="13"/>
      <c r="I31" s="13"/>
    </row>
    <row r="32" spans="1:9" ht="19.5" x14ac:dyDescent="0.35">
      <c r="A32" s="52" t="s">
        <v>50</v>
      </c>
      <c r="B32" s="53" t="s">
        <v>49</v>
      </c>
      <c r="C32" s="54">
        <f>C33+C35</f>
        <v>834275593.83000004</v>
      </c>
      <c r="D32" s="54">
        <f t="shared" ref="D32:E32" si="3">D33+D35</f>
        <v>853410190</v>
      </c>
      <c r="E32" s="54">
        <f t="shared" si="3"/>
        <v>867914417.76999998</v>
      </c>
      <c r="F32" s="9">
        <f t="shared" si="0"/>
        <v>1.0169956111843472</v>
      </c>
      <c r="G32" s="8">
        <f t="shared" si="1"/>
        <v>1.0403209972685052</v>
      </c>
      <c r="H32" s="13"/>
      <c r="I32" s="13"/>
    </row>
    <row r="33" spans="1:9" x14ac:dyDescent="0.3">
      <c r="A33" s="55" t="s">
        <v>52</v>
      </c>
      <c r="B33" s="56" t="s">
        <v>51</v>
      </c>
      <c r="C33" s="57">
        <v>423397072.04000002</v>
      </c>
      <c r="D33" s="58">
        <v>457834000</v>
      </c>
      <c r="E33" s="58">
        <v>466976178.48000002</v>
      </c>
      <c r="F33" s="10">
        <f t="shared" si="0"/>
        <v>1.0199683258124124</v>
      </c>
      <c r="G33" s="8">
        <f t="shared" si="1"/>
        <v>1.1029272739889966</v>
      </c>
      <c r="H33" s="13"/>
      <c r="I33" s="13"/>
    </row>
    <row r="34" spans="1:9" ht="56.25" x14ac:dyDescent="0.3">
      <c r="A34" s="55" t="s">
        <v>54</v>
      </c>
      <c r="B34" s="56" t="s">
        <v>53</v>
      </c>
      <c r="C34" s="57">
        <v>423397072.04000002</v>
      </c>
      <c r="D34" s="58">
        <v>457834000</v>
      </c>
      <c r="E34" s="58">
        <v>466976178.48000002</v>
      </c>
      <c r="F34" s="10">
        <f t="shared" si="0"/>
        <v>1.0199683258124124</v>
      </c>
      <c r="G34" s="8">
        <f t="shared" si="1"/>
        <v>1.1029272739889966</v>
      </c>
      <c r="H34" s="13"/>
      <c r="I34" s="13"/>
    </row>
    <row r="35" spans="1:9" x14ac:dyDescent="0.3">
      <c r="A35" s="55" t="s">
        <v>56</v>
      </c>
      <c r="B35" s="56" t="s">
        <v>55</v>
      </c>
      <c r="C35" s="57">
        <v>410878521.79000002</v>
      </c>
      <c r="D35" s="58">
        <f>D37+D39</f>
        <v>395576190</v>
      </c>
      <c r="E35" s="58">
        <f>E37+E39</f>
        <v>400938239.29000002</v>
      </c>
      <c r="F35" s="10">
        <f t="shared" si="0"/>
        <v>1.0135550354787533</v>
      </c>
      <c r="G35" s="8">
        <f t="shared" si="1"/>
        <v>0.97580724722067491</v>
      </c>
      <c r="H35" s="13"/>
      <c r="I35" s="13"/>
    </row>
    <row r="36" spans="1:9" x14ac:dyDescent="0.3">
      <c r="A36" s="55" t="s">
        <v>58</v>
      </c>
      <c r="B36" s="56" t="s">
        <v>57</v>
      </c>
      <c r="C36" s="57">
        <v>335516871.18000001</v>
      </c>
      <c r="D36" s="58">
        <v>307671690</v>
      </c>
      <c r="E36" s="58">
        <v>312505019.75</v>
      </c>
      <c r="F36" s="10">
        <f t="shared" si="0"/>
        <v>1.0157093743334007</v>
      </c>
      <c r="G36" s="8">
        <f t="shared" si="1"/>
        <v>0.93141372787285415</v>
      </c>
      <c r="H36" s="13"/>
      <c r="I36" s="13"/>
    </row>
    <row r="37" spans="1:9" ht="37.5" x14ac:dyDescent="0.3">
      <c r="A37" s="55" t="s">
        <v>60</v>
      </c>
      <c r="B37" s="56" t="s">
        <v>59</v>
      </c>
      <c r="C37" s="57">
        <v>335516871.18000001</v>
      </c>
      <c r="D37" s="58">
        <v>307671690</v>
      </c>
      <c r="E37" s="58">
        <v>312505019.75</v>
      </c>
      <c r="F37" s="10">
        <f t="shared" si="0"/>
        <v>1.0157093743334007</v>
      </c>
      <c r="G37" s="8">
        <f t="shared" si="1"/>
        <v>0.93141372787285415</v>
      </c>
      <c r="H37" s="13"/>
      <c r="I37" s="13"/>
    </row>
    <row r="38" spans="1:9" x14ac:dyDescent="0.3">
      <c r="A38" s="55" t="s">
        <v>62</v>
      </c>
      <c r="B38" s="56" t="s">
        <v>61</v>
      </c>
      <c r="C38" s="57">
        <v>75361650.609999999</v>
      </c>
      <c r="D38" s="58">
        <v>87904500</v>
      </c>
      <c r="E38" s="58">
        <v>88433219.540000007</v>
      </c>
      <c r="F38" s="10">
        <f t="shared" si="0"/>
        <v>1.0060147039116314</v>
      </c>
      <c r="G38" s="8">
        <f t="shared" si="1"/>
        <v>1.1734512026235462</v>
      </c>
      <c r="H38" s="13"/>
      <c r="I38" s="13"/>
    </row>
    <row r="39" spans="1:9" ht="37.5" x14ac:dyDescent="0.3">
      <c r="A39" s="55" t="s">
        <v>64</v>
      </c>
      <c r="B39" s="56" t="s">
        <v>63</v>
      </c>
      <c r="C39" s="57">
        <v>75361650.609999999</v>
      </c>
      <c r="D39" s="58">
        <v>87904500</v>
      </c>
      <c r="E39" s="58">
        <v>88433219.540000007</v>
      </c>
      <c r="F39" s="10">
        <f t="shared" si="0"/>
        <v>1.0060147039116314</v>
      </c>
      <c r="G39" s="8">
        <f t="shared" si="1"/>
        <v>1.1734512026235462</v>
      </c>
      <c r="H39" s="13"/>
      <c r="I39" s="13"/>
    </row>
    <row r="40" spans="1:9" ht="19.5" x14ac:dyDescent="0.35">
      <c r="A40" s="52" t="s">
        <v>66</v>
      </c>
      <c r="B40" s="53" t="s">
        <v>65</v>
      </c>
      <c r="C40" s="54">
        <f>C41+C43</f>
        <v>66607409.329999998</v>
      </c>
      <c r="D40" s="54">
        <f t="shared" ref="D40:E40" si="4">D41+D43</f>
        <v>72514000</v>
      </c>
      <c r="E40" s="54">
        <f t="shared" si="4"/>
        <v>73164597.439999998</v>
      </c>
      <c r="F40" s="9">
        <f t="shared" si="0"/>
        <v>1.0089720252640868</v>
      </c>
      <c r="G40" s="8">
        <f t="shared" si="1"/>
        <v>1.0984453257671838</v>
      </c>
      <c r="H40" s="13"/>
      <c r="I40" s="13"/>
    </row>
    <row r="41" spans="1:9" ht="37.5" x14ac:dyDescent="0.3">
      <c r="A41" s="55" t="s">
        <v>68</v>
      </c>
      <c r="B41" s="56" t="s">
        <v>67</v>
      </c>
      <c r="C41" s="57">
        <v>66202209.329999998</v>
      </c>
      <c r="D41" s="58">
        <v>71763000</v>
      </c>
      <c r="E41" s="58">
        <v>72406895.439999998</v>
      </c>
      <c r="F41" s="10">
        <f t="shared" si="0"/>
        <v>1.0089725267895713</v>
      </c>
      <c r="G41" s="8">
        <f t="shared" si="1"/>
        <v>1.0937232484050694</v>
      </c>
      <c r="H41" s="13"/>
      <c r="I41" s="13"/>
    </row>
    <row r="42" spans="1:9" ht="56.25" x14ac:dyDescent="0.3">
      <c r="A42" s="55" t="s">
        <v>70</v>
      </c>
      <c r="B42" s="56" t="s">
        <v>69</v>
      </c>
      <c r="C42" s="57">
        <v>66202209.329999998</v>
      </c>
      <c r="D42" s="58">
        <v>71763000</v>
      </c>
      <c r="E42" s="58">
        <v>72406895.439999998</v>
      </c>
      <c r="F42" s="10">
        <f t="shared" si="0"/>
        <v>1.0089725267895713</v>
      </c>
      <c r="G42" s="8">
        <f t="shared" si="1"/>
        <v>1.0937232484050694</v>
      </c>
      <c r="H42" s="13"/>
      <c r="I42" s="13"/>
    </row>
    <row r="43" spans="1:9" ht="37.5" x14ac:dyDescent="0.3">
      <c r="A43" s="55" t="s">
        <v>72</v>
      </c>
      <c r="B43" s="56" t="s">
        <v>71</v>
      </c>
      <c r="C43" s="57">
        <v>405200</v>
      </c>
      <c r="D43" s="58">
        <f>D46+D44</f>
        <v>751000</v>
      </c>
      <c r="E43" s="58">
        <f>E46+E44</f>
        <v>757702</v>
      </c>
      <c r="F43" s="10">
        <f t="shared" si="0"/>
        <v>1.008924101198402</v>
      </c>
      <c r="G43" s="62" t="s">
        <v>555</v>
      </c>
      <c r="H43" s="13"/>
      <c r="I43" s="13"/>
    </row>
    <row r="44" spans="1:9" ht="37.5" x14ac:dyDescent="0.3">
      <c r="A44" s="55" t="s">
        <v>74</v>
      </c>
      <c r="B44" s="56" t="s">
        <v>73</v>
      </c>
      <c r="C44" s="57">
        <v>290000</v>
      </c>
      <c r="D44" s="58">
        <v>655000</v>
      </c>
      <c r="E44" s="58">
        <v>655000</v>
      </c>
      <c r="F44" s="10">
        <f t="shared" si="0"/>
        <v>1</v>
      </c>
      <c r="G44" s="62" t="s">
        <v>556</v>
      </c>
      <c r="H44" s="13"/>
      <c r="I44" s="13"/>
    </row>
    <row r="45" spans="1:9" ht="75" x14ac:dyDescent="0.3">
      <c r="A45" s="55" t="s">
        <v>76</v>
      </c>
      <c r="B45" s="56" t="s">
        <v>75</v>
      </c>
      <c r="C45" s="57">
        <v>115200</v>
      </c>
      <c r="D45" s="58">
        <v>96000</v>
      </c>
      <c r="E45" s="58">
        <v>102702</v>
      </c>
      <c r="F45" s="10">
        <f t="shared" si="0"/>
        <v>1.0698125000000001</v>
      </c>
      <c r="G45" s="8">
        <f t="shared" si="1"/>
        <v>0.89151041666666664</v>
      </c>
      <c r="H45" s="13"/>
      <c r="I45" s="13"/>
    </row>
    <row r="46" spans="1:9" ht="93.75" x14ac:dyDescent="0.3">
      <c r="A46" s="55" t="s">
        <v>78</v>
      </c>
      <c r="B46" s="56" t="s">
        <v>77</v>
      </c>
      <c r="C46" s="57">
        <v>115200</v>
      </c>
      <c r="D46" s="58">
        <v>96000</v>
      </c>
      <c r="E46" s="58">
        <v>102702</v>
      </c>
      <c r="F46" s="10">
        <f t="shared" si="0"/>
        <v>1.0698125000000001</v>
      </c>
      <c r="G46" s="8">
        <f t="shared" si="1"/>
        <v>0.89151041666666664</v>
      </c>
      <c r="H46" s="13"/>
      <c r="I46" s="13"/>
    </row>
    <row r="47" spans="1:9" ht="39" x14ac:dyDescent="0.35">
      <c r="A47" s="52" t="s">
        <v>80</v>
      </c>
      <c r="B47" s="53" t="s">
        <v>79</v>
      </c>
      <c r="C47" s="54">
        <f>C48+C51+C53</f>
        <v>-4422.1900000000005</v>
      </c>
      <c r="D47" s="54">
        <f>D48+D51+D53</f>
        <v>0</v>
      </c>
      <c r="E47" s="54">
        <f>E48+E51+E53</f>
        <v>-1379.66</v>
      </c>
      <c r="F47" s="12" t="s">
        <v>468</v>
      </c>
      <c r="G47" s="12" t="s">
        <v>468</v>
      </c>
      <c r="H47" s="13"/>
      <c r="I47" s="13"/>
    </row>
    <row r="48" spans="1:9" ht="19.5" x14ac:dyDescent="0.3">
      <c r="A48" s="55" t="s">
        <v>82</v>
      </c>
      <c r="B48" s="56" t="s">
        <v>81</v>
      </c>
      <c r="C48" s="57">
        <v>-4535.5600000000004</v>
      </c>
      <c r="D48" s="58">
        <v>0</v>
      </c>
      <c r="E48" s="58">
        <v>-1379.66</v>
      </c>
      <c r="F48" s="12" t="s">
        <v>468</v>
      </c>
      <c r="G48" s="12" t="s">
        <v>468</v>
      </c>
      <c r="H48" s="13"/>
      <c r="I48" s="13"/>
    </row>
    <row r="49" spans="1:9" ht="19.5" x14ac:dyDescent="0.3">
      <c r="A49" s="55" t="s">
        <v>84</v>
      </c>
      <c r="B49" s="56" t="s">
        <v>83</v>
      </c>
      <c r="C49" s="57">
        <v>-4535.5600000000004</v>
      </c>
      <c r="D49" s="58">
        <v>0</v>
      </c>
      <c r="E49" s="58">
        <v>-1379.66</v>
      </c>
      <c r="F49" s="12" t="s">
        <v>468</v>
      </c>
      <c r="G49" s="12" t="s">
        <v>468</v>
      </c>
      <c r="H49" s="13"/>
      <c r="I49" s="13"/>
    </row>
    <row r="50" spans="1:9" ht="37.5" x14ac:dyDescent="0.3">
      <c r="A50" s="55" t="s">
        <v>86</v>
      </c>
      <c r="B50" s="56" t="s">
        <v>85</v>
      </c>
      <c r="C50" s="57">
        <v>-4535.5600000000004</v>
      </c>
      <c r="D50" s="58">
        <v>0</v>
      </c>
      <c r="E50" s="58">
        <v>-1379.66</v>
      </c>
      <c r="F50" s="12" t="s">
        <v>468</v>
      </c>
      <c r="G50" s="12" t="s">
        <v>468</v>
      </c>
      <c r="H50" s="13"/>
      <c r="I50" s="13"/>
    </row>
    <row r="51" spans="1:9" ht="37.5" x14ac:dyDescent="0.3">
      <c r="A51" s="55" t="s">
        <v>88</v>
      </c>
      <c r="B51" s="56" t="s">
        <v>87</v>
      </c>
      <c r="C51" s="57">
        <v>-11.96</v>
      </c>
      <c r="D51" s="58">
        <v>0</v>
      </c>
      <c r="E51" s="58">
        <v>0</v>
      </c>
      <c r="F51" s="12" t="s">
        <v>468</v>
      </c>
      <c r="G51" s="12" t="s">
        <v>468</v>
      </c>
      <c r="H51" s="13"/>
      <c r="I51" s="13"/>
    </row>
    <row r="52" spans="1:9" ht="19.5" x14ac:dyDescent="0.3">
      <c r="A52" s="55" t="s">
        <v>90</v>
      </c>
      <c r="B52" s="56" t="s">
        <v>89</v>
      </c>
      <c r="C52" s="57">
        <v>-11.96</v>
      </c>
      <c r="D52" s="58">
        <v>0</v>
      </c>
      <c r="E52" s="58">
        <v>0</v>
      </c>
      <c r="F52" s="12" t="s">
        <v>468</v>
      </c>
      <c r="G52" s="12" t="s">
        <v>468</v>
      </c>
      <c r="H52" s="13"/>
      <c r="I52" s="13"/>
    </row>
    <row r="53" spans="1:9" x14ac:dyDescent="0.3">
      <c r="A53" s="55" t="s">
        <v>92</v>
      </c>
      <c r="B53" s="56" t="s">
        <v>91</v>
      </c>
      <c r="C53" s="57">
        <v>125.33</v>
      </c>
      <c r="D53" s="58">
        <v>0</v>
      </c>
      <c r="E53" s="58">
        <v>0</v>
      </c>
      <c r="F53" s="10">
        <v>0</v>
      </c>
      <c r="G53" s="8">
        <f t="shared" si="1"/>
        <v>0</v>
      </c>
      <c r="H53" s="13"/>
      <c r="I53" s="13"/>
    </row>
    <row r="54" spans="1:9" x14ac:dyDescent="0.3">
      <c r="A54" s="63" t="s">
        <v>411</v>
      </c>
      <c r="B54" s="56" t="s">
        <v>412</v>
      </c>
      <c r="C54" s="57">
        <v>15.08</v>
      </c>
      <c r="D54" s="58">
        <v>0</v>
      </c>
      <c r="E54" s="58">
        <v>0</v>
      </c>
      <c r="F54" s="10">
        <v>0</v>
      </c>
      <c r="G54" s="8">
        <f t="shared" si="1"/>
        <v>0</v>
      </c>
      <c r="H54" s="13"/>
      <c r="I54" s="13"/>
    </row>
    <row r="55" spans="1:9" x14ac:dyDescent="0.3">
      <c r="A55" s="63" t="s">
        <v>413</v>
      </c>
      <c r="B55" s="56" t="s">
        <v>414</v>
      </c>
      <c r="C55" s="57">
        <v>15.08</v>
      </c>
      <c r="D55" s="58">
        <v>0</v>
      </c>
      <c r="E55" s="58">
        <v>0</v>
      </c>
      <c r="F55" s="10">
        <v>0</v>
      </c>
      <c r="G55" s="8">
        <f t="shared" si="1"/>
        <v>0</v>
      </c>
      <c r="H55" s="13"/>
      <c r="I55" s="13"/>
    </row>
    <row r="56" spans="1:9" ht="56.25" x14ac:dyDescent="0.3">
      <c r="A56" s="55" t="s">
        <v>94</v>
      </c>
      <c r="B56" s="56" t="s">
        <v>93</v>
      </c>
      <c r="C56" s="57">
        <v>47.95</v>
      </c>
      <c r="D56" s="58">
        <v>0</v>
      </c>
      <c r="E56" s="58">
        <v>0</v>
      </c>
      <c r="F56" s="10">
        <v>0</v>
      </c>
      <c r="G56" s="8">
        <f t="shared" si="1"/>
        <v>0</v>
      </c>
      <c r="H56" s="13"/>
      <c r="I56" s="13"/>
    </row>
    <row r="57" spans="1:9" ht="75" x14ac:dyDescent="0.3">
      <c r="A57" s="55" t="s">
        <v>96</v>
      </c>
      <c r="B57" s="56" t="s">
        <v>95</v>
      </c>
      <c r="C57" s="57">
        <v>47.95</v>
      </c>
      <c r="D57" s="58">
        <v>0</v>
      </c>
      <c r="E57" s="58">
        <v>0</v>
      </c>
      <c r="F57" s="10">
        <v>0</v>
      </c>
      <c r="G57" s="8">
        <f t="shared" si="1"/>
        <v>0</v>
      </c>
      <c r="H57" s="13"/>
      <c r="I57" s="13"/>
    </row>
    <row r="58" spans="1:9" x14ac:dyDescent="0.3">
      <c r="A58" s="55" t="s">
        <v>98</v>
      </c>
      <c r="B58" s="56" t="s">
        <v>97</v>
      </c>
      <c r="C58" s="57">
        <v>62.3</v>
      </c>
      <c r="D58" s="58">
        <v>0</v>
      </c>
      <c r="E58" s="58">
        <v>0</v>
      </c>
      <c r="F58" s="10">
        <v>0</v>
      </c>
      <c r="G58" s="8">
        <f t="shared" si="1"/>
        <v>0</v>
      </c>
      <c r="H58" s="13"/>
      <c r="I58" s="13"/>
    </row>
    <row r="59" spans="1:9" ht="37.5" x14ac:dyDescent="0.3">
      <c r="A59" s="55" t="s">
        <v>100</v>
      </c>
      <c r="B59" s="56" t="s">
        <v>99</v>
      </c>
      <c r="C59" s="57">
        <v>62.3</v>
      </c>
      <c r="D59" s="58">
        <v>0</v>
      </c>
      <c r="E59" s="58">
        <v>0</v>
      </c>
      <c r="F59" s="10">
        <v>0</v>
      </c>
      <c r="G59" s="8">
        <f t="shared" si="1"/>
        <v>0</v>
      </c>
      <c r="H59" s="13"/>
      <c r="I59" s="13"/>
    </row>
    <row r="60" spans="1:9" ht="39" customHeight="1" x14ac:dyDescent="0.35">
      <c r="A60" s="52" t="s">
        <v>102</v>
      </c>
      <c r="B60" s="53" t="s">
        <v>101</v>
      </c>
      <c r="C60" s="54">
        <v>259328520.71000001</v>
      </c>
      <c r="D60" s="59">
        <v>264688844</v>
      </c>
      <c r="E60" s="59">
        <v>266596008.34</v>
      </c>
      <c r="F60" s="9">
        <v>1.0069121819480074</v>
      </c>
      <c r="G60" s="8">
        <f t="shared" si="1"/>
        <v>1.0280242512859856</v>
      </c>
      <c r="H60" s="13"/>
      <c r="I60" s="13"/>
    </row>
    <row r="61" spans="1:9" ht="75" x14ac:dyDescent="0.3">
      <c r="A61" s="55" t="s">
        <v>104</v>
      </c>
      <c r="B61" s="56" t="s">
        <v>103</v>
      </c>
      <c r="C61" s="57">
        <v>3325523.68</v>
      </c>
      <c r="D61" s="58">
        <v>5788200</v>
      </c>
      <c r="E61" s="58">
        <v>5795890.0999999996</v>
      </c>
      <c r="F61" s="10">
        <v>1.0000071207337242</v>
      </c>
      <c r="G61" s="62" t="s">
        <v>548</v>
      </c>
      <c r="H61" s="13"/>
      <c r="I61" s="13"/>
    </row>
    <row r="62" spans="1:9" ht="56.25" x14ac:dyDescent="0.3">
      <c r="A62" s="55" t="s">
        <v>106</v>
      </c>
      <c r="B62" s="56" t="s">
        <v>105</v>
      </c>
      <c r="C62" s="57">
        <v>3325523.68</v>
      </c>
      <c r="D62" s="58">
        <v>5788200</v>
      </c>
      <c r="E62" s="58">
        <v>5795890.0999999996</v>
      </c>
      <c r="F62" s="10">
        <v>1.0000071207337242</v>
      </c>
      <c r="G62" s="62" t="s">
        <v>548</v>
      </c>
      <c r="H62" s="13"/>
      <c r="I62" s="13"/>
    </row>
    <row r="63" spans="1:9" ht="93.75" x14ac:dyDescent="0.3">
      <c r="A63" s="55" t="s">
        <v>108</v>
      </c>
      <c r="B63" s="56" t="s">
        <v>107</v>
      </c>
      <c r="C63" s="57">
        <v>224058560.44</v>
      </c>
      <c r="D63" s="58">
        <v>258900644</v>
      </c>
      <c r="E63" s="58">
        <v>260800118.24000001</v>
      </c>
      <c r="F63" s="10">
        <v>1.0077992288752571</v>
      </c>
      <c r="G63" s="8">
        <f t="shared" si="1"/>
        <v>1.1639819417202715</v>
      </c>
      <c r="H63" s="13"/>
      <c r="I63" s="13"/>
    </row>
    <row r="64" spans="1:9" ht="75" x14ac:dyDescent="0.3">
      <c r="A64" s="55" t="s">
        <v>110</v>
      </c>
      <c r="B64" s="56" t="s">
        <v>109</v>
      </c>
      <c r="C64" s="57">
        <v>146256990.81</v>
      </c>
      <c r="D64" s="58">
        <v>137282200</v>
      </c>
      <c r="E64" s="58">
        <v>139210689.69</v>
      </c>
      <c r="F64" s="10">
        <v>1.0069896600703103</v>
      </c>
      <c r="G64" s="8">
        <f t="shared" si="1"/>
        <v>0.95182246618793265</v>
      </c>
      <c r="H64" s="13"/>
      <c r="I64" s="13"/>
    </row>
    <row r="65" spans="1:9" ht="75" x14ac:dyDescent="0.3">
      <c r="A65" s="55" t="s">
        <v>112</v>
      </c>
      <c r="B65" s="56" t="s">
        <v>111</v>
      </c>
      <c r="C65" s="57">
        <v>146256990.81</v>
      </c>
      <c r="D65" s="58">
        <v>137282200</v>
      </c>
      <c r="E65" s="58">
        <v>139210689.69</v>
      </c>
      <c r="F65" s="10">
        <v>1.0069896600703103</v>
      </c>
      <c r="G65" s="8">
        <f t="shared" si="1"/>
        <v>0.95182246618793265</v>
      </c>
      <c r="H65" s="13"/>
      <c r="I65" s="13"/>
    </row>
    <row r="66" spans="1:9" ht="93.75" x14ac:dyDescent="0.3">
      <c r="A66" s="55" t="s">
        <v>114</v>
      </c>
      <c r="B66" s="56" t="s">
        <v>113</v>
      </c>
      <c r="C66" s="57">
        <v>12607817.08</v>
      </c>
      <c r="D66" s="58">
        <v>13512400</v>
      </c>
      <c r="E66" s="58">
        <v>13522863.359999999</v>
      </c>
      <c r="F66" s="10">
        <v>1.0087302743485322</v>
      </c>
      <c r="G66" s="8">
        <f t="shared" si="1"/>
        <v>1.0725776932036517</v>
      </c>
      <c r="H66" s="13"/>
      <c r="I66" s="13"/>
    </row>
    <row r="67" spans="1:9" ht="75" x14ac:dyDescent="0.3">
      <c r="A67" s="55" t="s">
        <v>116</v>
      </c>
      <c r="B67" s="56" t="s">
        <v>115</v>
      </c>
      <c r="C67" s="57">
        <v>12607817.08</v>
      </c>
      <c r="D67" s="58">
        <v>13512400</v>
      </c>
      <c r="E67" s="58">
        <v>13522863.359999999</v>
      </c>
      <c r="F67" s="10">
        <v>1.0087302743485322</v>
      </c>
      <c r="G67" s="8">
        <f t="shared" si="1"/>
        <v>1.0725776932036517</v>
      </c>
      <c r="H67" s="13"/>
      <c r="I67" s="13"/>
    </row>
    <row r="68" spans="1:9" ht="93.75" x14ac:dyDescent="0.3">
      <c r="A68" s="55" t="s">
        <v>118</v>
      </c>
      <c r="B68" s="56" t="s">
        <v>117</v>
      </c>
      <c r="C68" s="57">
        <v>2949736</v>
      </c>
      <c r="D68" s="58">
        <v>3003500</v>
      </c>
      <c r="E68" s="58">
        <v>3012520</v>
      </c>
      <c r="F68" s="10">
        <v>1.0001139214755543</v>
      </c>
      <c r="G68" s="8">
        <f t="shared" si="1"/>
        <v>1.0212846166572196</v>
      </c>
      <c r="H68" s="13"/>
      <c r="I68" s="13"/>
    </row>
    <row r="69" spans="1:9" ht="75" x14ac:dyDescent="0.3">
      <c r="A69" s="55" t="s">
        <v>120</v>
      </c>
      <c r="B69" s="56" t="s">
        <v>119</v>
      </c>
      <c r="C69" s="57">
        <v>2949736</v>
      </c>
      <c r="D69" s="58">
        <v>3003500</v>
      </c>
      <c r="E69" s="58">
        <v>3012520</v>
      </c>
      <c r="F69" s="10">
        <v>1.0001139214755543</v>
      </c>
      <c r="G69" s="8">
        <f t="shared" si="1"/>
        <v>1.0212846166572196</v>
      </c>
      <c r="H69" s="13"/>
      <c r="I69" s="13"/>
    </row>
    <row r="70" spans="1:9" ht="37.5" x14ac:dyDescent="0.3">
      <c r="A70" s="55" t="s">
        <v>122</v>
      </c>
      <c r="B70" s="56" t="s">
        <v>121</v>
      </c>
      <c r="C70" s="57">
        <v>62244016.549999997</v>
      </c>
      <c r="D70" s="58">
        <v>53370600</v>
      </c>
      <c r="E70" s="58">
        <v>53263186.840000004</v>
      </c>
      <c r="F70" s="10">
        <v>1.0098859335731332</v>
      </c>
      <c r="G70" s="8">
        <f t="shared" si="1"/>
        <v>0.85571577465946813</v>
      </c>
      <c r="H70" s="13"/>
      <c r="I70" s="13"/>
    </row>
    <row r="71" spans="1:9" ht="37.5" x14ac:dyDescent="0.3">
      <c r="A71" s="55" t="s">
        <v>124</v>
      </c>
      <c r="B71" s="56" t="s">
        <v>123</v>
      </c>
      <c r="C71" s="57">
        <v>62244016.549999997</v>
      </c>
      <c r="D71" s="58">
        <v>53370600</v>
      </c>
      <c r="E71" s="58">
        <v>53263186.840000004</v>
      </c>
      <c r="F71" s="10">
        <v>1.0098859335731332</v>
      </c>
      <c r="G71" s="8">
        <f t="shared" ref="G71:G137" si="5">E71/C71</f>
        <v>0.85571577465946813</v>
      </c>
      <c r="H71" s="13"/>
      <c r="I71" s="13"/>
    </row>
    <row r="72" spans="1:9" ht="56.25" x14ac:dyDescent="0.3">
      <c r="A72" s="55" t="s">
        <v>126</v>
      </c>
      <c r="B72" s="56" t="s">
        <v>125</v>
      </c>
      <c r="C72" s="57">
        <v>0</v>
      </c>
      <c r="D72" s="58">
        <v>0</v>
      </c>
      <c r="E72" s="58">
        <v>0</v>
      </c>
      <c r="F72" s="58"/>
      <c r="G72" s="8"/>
      <c r="H72" s="13"/>
      <c r="I72" s="13"/>
    </row>
    <row r="73" spans="1:9" ht="75" x14ac:dyDescent="0.3">
      <c r="A73" s="55" t="s">
        <v>128</v>
      </c>
      <c r="B73" s="56" t="s">
        <v>127</v>
      </c>
      <c r="C73" s="57">
        <v>0</v>
      </c>
      <c r="D73" s="58">
        <v>0</v>
      </c>
      <c r="E73" s="58">
        <v>0</v>
      </c>
      <c r="F73" s="58"/>
      <c r="G73" s="8"/>
      <c r="H73" s="13"/>
      <c r="I73" s="13"/>
    </row>
    <row r="74" spans="1:9" ht="56.25" x14ac:dyDescent="0.3">
      <c r="A74" s="55" t="s">
        <v>130</v>
      </c>
      <c r="B74" s="56" t="s">
        <v>129</v>
      </c>
      <c r="C74" s="57">
        <v>270974.65999999997</v>
      </c>
      <c r="D74" s="58">
        <v>271252</v>
      </c>
      <c r="E74" s="58">
        <v>206448.3</v>
      </c>
      <c r="F74" s="10">
        <v>1.000275599852344</v>
      </c>
      <c r="G74" s="8">
        <f t="shared" si="5"/>
        <v>0.76187308436884837</v>
      </c>
      <c r="H74" s="13"/>
      <c r="I74" s="13"/>
    </row>
    <row r="75" spans="1:9" ht="37.5" x14ac:dyDescent="0.3">
      <c r="A75" s="55" t="s">
        <v>132</v>
      </c>
      <c r="B75" s="56" t="s">
        <v>131</v>
      </c>
      <c r="C75" s="57">
        <v>8722.66</v>
      </c>
      <c r="D75" s="58">
        <v>9000</v>
      </c>
      <c r="E75" s="58">
        <v>9759.2999999999993</v>
      </c>
      <c r="F75" s="10">
        <v>1.0026045977011495</v>
      </c>
      <c r="G75" s="8">
        <f t="shared" si="5"/>
        <v>1.1188444809266898</v>
      </c>
      <c r="H75" s="13"/>
      <c r="I75" s="13"/>
    </row>
    <row r="76" spans="1:9" ht="112.5" x14ac:dyDescent="0.3">
      <c r="A76" s="55" t="s">
        <v>134</v>
      </c>
      <c r="B76" s="56" t="s">
        <v>133</v>
      </c>
      <c r="C76" s="57">
        <v>8722.66</v>
      </c>
      <c r="D76" s="58">
        <v>9000</v>
      </c>
      <c r="E76" s="58">
        <v>9759.2999999999993</v>
      </c>
      <c r="F76" s="10">
        <v>1.0026045977011495</v>
      </c>
      <c r="G76" s="8">
        <f t="shared" si="5"/>
        <v>1.1188444809266898</v>
      </c>
      <c r="H76" s="13"/>
      <c r="I76" s="13"/>
    </row>
    <row r="77" spans="1:9" ht="37.5" x14ac:dyDescent="0.3">
      <c r="A77" s="55" t="s">
        <v>136</v>
      </c>
      <c r="B77" s="56" t="s">
        <v>135</v>
      </c>
      <c r="C77" s="57">
        <v>262252</v>
      </c>
      <c r="D77" s="58">
        <v>262252</v>
      </c>
      <c r="E77" s="58">
        <v>196689</v>
      </c>
      <c r="F77" s="10">
        <v>1.0001983218916857</v>
      </c>
      <c r="G77" s="8">
        <f t="shared" si="5"/>
        <v>0.75</v>
      </c>
      <c r="H77" s="13"/>
      <c r="I77" s="13"/>
    </row>
    <row r="78" spans="1:9" ht="93.75" x14ac:dyDescent="0.3">
      <c r="A78" s="55" t="s">
        <v>138</v>
      </c>
      <c r="B78" s="56" t="s">
        <v>137</v>
      </c>
      <c r="C78" s="57">
        <v>262252</v>
      </c>
      <c r="D78" s="58">
        <v>262252</v>
      </c>
      <c r="E78" s="58">
        <v>196689</v>
      </c>
      <c r="F78" s="10">
        <v>1.0001983218916857</v>
      </c>
      <c r="G78" s="8">
        <f t="shared" si="5"/>
        <v>0.75</v>
      </c>
      <c r="H78" s="13"/>
      <c r="I78" s="13"/>
    </row>
    <row r="79" spans="1:9" x14ac:dyDescent="0.3">
      <c r="A79" s="55" t="s">
        <v>140</v>
      </c>
      <c r="B79" s="56" t="s">
        <v>139</v>
      </c>
      <c r="C79" s="57">
        <v>4878717.99</v>
      </c>
      <c r="D79" s="58">
        <v>12627498</v>
      </c>
      <c r="E79" s="58">
        <v>12634218.029999999</v>
      </c>
      <c r="F79" s="10">
        <v>1.0000036874577245</v>
      </c>
      <c r="G79" s="62" t="s">
        <v>557</v>
      </c>
      <c r="H79" s="13"/>
      <c r="I79" s="13"/>
    </row>
    <row r="80" spans="1:9" ht="56.25" x14ac:dyDescent="0.3">
      <c r="A80" s="55" t="s">
        <v>142</v>
      </c>
      <c r="B80" s="56" t="s">
        <v>141</v>
      </c>
      <c r="C80" s="57">
        <v>4878717.99</v>
      </c>
      <c r="D80" s="58">
        <v>12627498</v>
      </c>
      <c r="E80" s="58">
        <v>12634218.029999999</v>
      </c>
      <c r="F80" s="10">
        <v>1.0000036874577245</v>
      </c>
      <c r="G80" s="62" t="s">
        <v>557</v>
      </c>
      <c r="H80" s="13"/>
      <c r="I80" s="13"/>
    </row>
    <row r="81" spans="1:9" ht="56.25" x14ac:dyDescent="0.3">
      <c r="A81" s="55" t="s">
        <v>144</v>
      </c>
      <c r="B81" s="56" t="s">
        <v>143</v>
      </c>
      <c r="C81" s="57">
        <v>4878717.99</v>
      </c>
      <c r="D81" s="58">
        <v>12627498</v>
      </c>
      <c r="E81" s="58">
        <v>12634218.029999999</v>
      </c>
      <c r="F81" s="10">
        <v>1.0000036874577245</v>
      </c>
      <c r="G81" s="62" t="s">
        <v>557</v>
      </c>
      <c r="H81" s="13"/>
      <c r="I81" s="13"/>
    </row>
    <row r="82" spans="1:9" ht="81.75" customHeight="1" x14ac:dyDescent="0.3">
      <c r="A82" s="55" t="s">
        <v>146</v>
      </c>
      <c r="B82" s="56" t="s">
        <v>145</v>
      </c>
      <c r="C82" s="57">
        <v>26794743.939999998</v>
      </c>
      <c r="D82" s="58">
        <f>D83+D84</f>
        <v>38833194</v>
      </c>
      <c r="E82" s="58">
        <f>E83+E84</f>
        <v>38950192.019999996</v>
      </c>
      <c r="F82" s="10">
        <v>1.0017250973882745</v>
      </c>
      <c r="G82" s="62" t="s">
        <v>573</v>
      </c>
      <c r="H82" s="13"/>
      <c r="I82" s="13"/>
    </row>
    <row r="83" spans="1:9" ht="81" customHeight="1" x14ac:dyDescent="0.3">
      <c r="A83" s="55" t="s">
        <v>148</v>
      </c>
      <c r="B83" s="56" t="s">
        <v>147</v>
      </c>
      <c r="C83" s="57">
        <v>21735575.359999999</v>
      </c>
      <c r="D83" s="58">
        <v>23100194</v>
      </c>
      <c r="E83" s="58">
        <v>23137389.52</v>
      </c>
      <c r="F83" s="10">
        <v>1.0021012153065929</v>
      </c>
      <c r="G83" s="8">
        <f t="shared" si="5"/>
        <v>1.0644939982853989</v>
      </c>
      <c r="H83" s="13"/>
      <c r="I83" s="13"/>
    </row>
    <row r="84" spans="1:9" ht="75" x14ac:dyDescent="0.3">
      <c r="A84" s="55" t="s">
        <v>522</v>
      </c>
      <c r="B84" s="56" t="s">
        <v>521</v>
      </c>
      <c r="C84" s="57">
        <v>5059168.58</v>
      </c>
      <c r="D84" s="58">
        <v>15733000</v>
      </c>
      <c r="E84" s="58">
        <v>15812802.5</v>
      </c>
      <c r="F84" s="10">
        <v>1.0001123986873839</v>
      </c>
      <c r="G84" s="62" t="s">
        <v>558</v>
      </c>
      <c r="H84" s="13"/>
      <c r="I84" s="13"/>
    </row>
    <row r="85" spans="1:9" ht="19.5" x14ac:dyDescent="0.35">
      <c r="A85" s="52" t="s">
        <v>150</v>
      </c>
      <c r="B85" s="53" t="s">
        <v>149</v>
      </c>
      <c r="C85" s="54">
        <f>C86</f>
        <v>11588048.960000001</v>
      </c>
      <c r="D85" s="59">
        <f>D86</f>
        <v>10062000</v>
      </c>
      <c r="E85" s="59">
        <f>E86</f>
        <v>9924090.129999999</v>
      </c>
      <c r="F85" s="9">
        <f t="shared" ref="F85:F148" si="6">E85/D85</f>
        <v>0.98629399026038556</v>
      </c>
      <c r="G85" s="8">
        <f t="shared" si="5"/>
        <v>0.85640733519993673</v>
      </c>
      <c r="H85" s="13"/>
      <c r="I85" s="13"/>
    </row>
    <row r="86" spans="1:9" x14ac:dyDescent="0.3">
      <c r="A86" s="55" t="s">
        <v>152</v>
      </c>
      <c r="B86" s="56" t="s">
        <v>151</v>
      </c>
      <c r="C86" s="57">
        <f>C87+C88+C89+C92</f>
        <v>11588048.960000001</v>
      </c>
      <c r="D86" s="58">
        <f>D87+D88+D89+D92</f>
        <v>10062000</v>
      </c>
      <c r="E86" s="58">
        <f>E87+E88+E89+E92</f>
        <v>9924090.129999999</v>
      </c>
      <c r="F86" s="10">
        <f t="shared" si="6"/>
        <v>0.98629399026038556</v>
      </c>
      <c r="G86" s="8">
        <f t="shared" si="5"/>
        <v>0.85640733519993673</v>
      </c>
      <c r="H86" s="13"/>
      <c r="I86" s="13"/>
    </row>
    <row r="87" spans="1:9" ht="37.5" x14ac:dyDescent="0.3">
      <c r="A87" s="55" t="s">
        <v>153</v>
      </c>
      <c r="B87" s="56" t="s">
        <v>559</v>
      </c>
      <c r="C87" s="57">
        <v>1437443.36</v>
      </c>
      <c r="D87" s="58">
        <v>1247045</v>
      </c>
      <c r="E87" s="58">
        <v>1251014.78</v>
      </c>
      <c r="F87" s="10">
        <f t="shared" si="6"/>
        <v>1.0031833494380715</v>
      </c>
      <c r="G87" s="8">
        <f t="shared" si="5"/>
        <v>0.87030544285237088</v>
      </c>
      <c r="H87" s="13"/>
      <c r="I87" s="13"/>
    </row>
    <row r="88" spans="1:9" x14ac:dyDescent="0.3">
      <c r="A88" s="55" t="s">
        <v>155</v>
      </c>
      <c r="B88" s="56" t="s">
        <v>154</v>
      </c>
      <c r="C88" s="57">
        <v>2294417.59</v>
      </c>
      <c r="D88" s="58">
        <v>2412000</v>
      </c>
      <c r="E88" s="58">
        <v>2412003.14</v>
      </c>
      <c r="F88" s="10">
        <f t="shared" si="6"/>
        <v>1.0000013018242124</v>
      </c>
      <c r="G88" s="8">
        <f t="shared" si="5"/>
        <v>1.0512485392861726</v>
      </c>
      <c r="H88" s="13"/>
      <c r="I88" s="13"/>
    </row>
    <row r="89" spans="1:9" x14ac:dyDescent="0.3">
      <c r="A89" s="55" t="s">
        <v>157</v>
      </c>
      <c r="B89" s="56" t="s">
        <v>156</v>
      </c>
      <c r="C89" s="57">
        <f>C90+C91</f>
        <v>7776966.6899999995</v>
      </c>
      <c r="D89" s="58">
        <f t="shared" ref="D89:E89" si="7">D90+D91</f>
        <v>6402955</v>
      </c>
      <c r="E89" s="58">
        <f t="shared" si="7"/>
        <v>6261072.21</v>
      </c>
      <c r="F89" s="10">
        <f t="shared" si="6"/>
        <v>0.97784104526738047</v>
      </c>
      <c r="G89" s="8">
        <f t="shared" si="5"/>
        <v>0.80507895424713471</v>
      </c>
      <c r="H89" s="13"/>
      <c r="I89" s="13"/>
    </row>
    <row r="90" spans="1:9" x14ac:dyDescent="0.3">
      <c r="A90" s="55" t="s">
        <v>159</v>
      </c>
      <c r="B90" s="56" t="s">
        <v>158</v>
      </c>
      <c r="C90" s="57">
        <v>3752994.65</v>
      </c>
      <c r="D90" s="58">
        <v>4574955</v>
      </c>
      <c r="E90" s="58">
        <v>4429386.47</v>
      </c>
      <c r="F90" s="10">
        <f t="shared" si="6"/>
        <v>0.96818142910695293</v>
      </c>
      <c r="G90" s="8">
        <f t="shared" si="5"/>
        <v>1.1802272273423038</v>
      </c>
      <c r="H90" s="13"/>
      <c r="I90" s="13"/>
    </row>
    <row r="91" spans="1:9" x14ac:dyDescent="0.3">
      <c r="A91" s="55" t="s">
        <v>161</v>
      </c>
      <c r="B91" s="56" t="s">
        <v>160</v>
      </c>
      <c r="C91" s="57">
        <v>4023972.04</v>
      </c>
      <c r="D91" s="58">
        <v>1828000</v>
      </c>
      <c r="E91" s="58">
        <v>1831685.74</v>
      </c>
      <c r="F91" s="10">
        <f t="shared" si="6"/>
        <v>1.0020162691466084</v>
      </c>
      <c r="G91" s="8">
        <f t="shared" si="5"/>
        <v>0.4551934560658627</v>
      </c>
      <c r="H91" s="13"/>
      <c r="I91" s="13"/>
    </row>
    <row r="92" spans="1:9" ht="37.5" x14ac:dyDescent="0.3">
      <c r="A92" s="55" t="s">
        <v>163</v>
      </c>
      <c r="B92" s="56" t="s">
        <v>162</v>
      </c>
      <c r="C92" s="57">
        <v>79221.320000000007</v>
      </c>
      <c r="D92" s="58">
        <v>0</v>
      </c>
      <c r="E92" s="58">
        <v>0</v>
      </c>
      <c r="F92" s="64">
        <v>0</v>
      </c>
      <c r="G92" s="8">
        <f t="shared" si="5"/>
        <v>0</v>
      </c>
      <c r="H92" s="13"/>
      <c r="I92" s="13"/>
    </row>
    <row r="93" spans="1:9" ht="39" x14ac:dyDescent="0.35">
      <c r="A93" s="52" t="s">
        <v>165</v>
      </c>
      <c r="B93" s="53" t="s">
        <v>164</v>
      </c>
      <c r="C93" s="54">
        <f>C94+C97</f>
        <v>17729083.09</v>
      </c>
      <c r="D93" s="54">
        <f t="shared" ref="D93:E93" si="8">D94+D97</f>
        <v>68586540</v>
      </c>
      <c r="E93" s="54">
        <f t="shared" si="8"/>
        <v>69132382.780000001</v>
      </c>
      <c r="F93" s="9">
        <f t="shared" si="6"/>
        <v>1.0079584533641732</v>
      </c>
      <c r="G93" s="62" t="s">
        <v>519</v>
      </c>
      <c r="H93" s="13"/>
      <c r="I93" s="13"/>
    </row>
    <row r="94" spans="1:9" x14ac:dyDescent="0.3">
      <c r="A94" s="55" t="s">
        <v>292</v>
      </c>
      <c r="B94" s="56" t="s">
        <v>293</v>
      </c>
      <c r="C94" s="57">
        <v>319571</v>
      </c>
      <c r="D94" s="58">
        <v>515000</v>
      </c>
      <c r="E94" s="58">
        <v>515346.95</v>
      </c>
      <c r="F94" s="10">
        <f t="shared" si="6"/>
        <v>1.0006736893203885</v>
      </c>
      <c r="G94" s="62" t="s">
        <v>555</v>
      </c>
      <c r="H94" s="13"/>
      <c r="I94" s="13"/>
    </row>
    <row r="95" spans="1:9" ht="37.5" x14ac:dyDescent="0.3">
      <c r="A95" s="55" t="s">
        <v>296</v>
      </c>
      <c r="B95" s="56" t="s">
        <v>297</v>
      </c>
      <c r="C95" s="57">
        <v>319571</v>
      </c>
      <c r="D95" s="58">
        <v>515000</v>
      </c>
      <c r="E95" s="58">
        <v>515346.95</v>
      </c>
      <c r="F95" s="10">
        <f t="shared" si="6"/>
        <v>1.0006736893203885</v>
      </c>
      <c r="G95" s="62" t="s">
        <v>555</v>
      </c>
      <c r="H95" s="13"/>
      <c r="I95" s="13"/>
    </row>
    <row r="96" spans="1:9" ht="56.25" x14ac:dyDescent="0.3">
      <c r="A96" s="55" t="s">
        <v>298</v>
      </c>
      <c r="B96" s="56" t="s">
        <v>299</v>
      </c>
      <c r="C96" s="57">
        <v>319571</v>
      </c>
      <c r="D96" s="58">
        <v>515000</v>
      </c>
      <c r="E96" s="58">
        <v>515346.95</v>
      </c>
      <c r="F96" s="10">
        <f t="shared" si="6"/>
        <v>1.0006736893203885</v>
      </c>
      <c r="G96" s="62" t="s">
        <v>555</v>
      </c>
      <c r="H96" s="13"/>
      <c r="I96" s="13"/>
    </row>
    <row r="97" spans="1:9" x14ac:dyDescent="0.3">
      <c r="A97" s="55" t="s">
        <v>167</v>
      </c>
      <c r="B97" s="56" t="s">
        <v>166</v>
      </c>
      <c r="C97" s="57">
        <v>17409512.09</v>
      </c>
      <c r="D97" s="58">
        <f>D98+D100</f>
        <v>68071540</v>
      </c>
      <c r="E97" s="58">
        <f>E98+E100</f>
        <v>68617035.829999998</v>
      </c>
      <c r="F97" s="10">
        <f t="shared" si="6"/>
        <v>1.0080135667563859</v>
      </c>
      <c r="G97" s="62" t="s">
        <v>519</v>
      </c>
      <c r="H97" s="13"/>
      <c r="I97" s="13"/>
    </row>
    <row r="98" spans="1:9" ht="37.5" x14ac:dyDescent="0.3">
      <c r="A98" s="55" t="s">
        <v>300</v>
      </c>
      <c r="B98" s="56" t="s">
        <v>301</v>
      </c>
      <c r="C98" s="57">
        <v>512223.86</v>
      </c>
      <c r="D98" s="58">
        <v>612900</v>
      </c>
      <c r="E98" s="58">
        <v>680982.94</v>
      </c>
      <c r="F98" s="10">
        <f t="shared" si="6"/>
        <v>1.1110832762277696</v>
      </c>
      <c r="G98" s="62" t="s">
        <v>552</v>
      </c>
      <c r="H98" s="13"/>
      <c r="I98" s="13"/>
    </row>
    <row r="99" spans="1:9" ht="37.5" x14ac:dyDescent="0.3">
      <c r="A99" s="55" t="s">
        <v>302</v>
      </c>
      <c r="B99" s="56" t="s">
        <v>303</v>
      </c>
      <c r="C99" s="57">
        <v>512223.86</v>
      </c>
      <c r="D99" s="58">
        <v>612900</v>
      </c>
      <c r="E99" s="58">
        <v>680982.94</v>
      </c>
      <c r="F99" s="10">
        <f t="shared" si="6"/>
        <v>1.1110832762277696</v>
      </c>
      <c r="G99" s="62" t="s">
        <v>552</v>
      </c>
      <c r="H99" s="13"/>
      <c r="I99" s="13"/>
    </row>
    <row r="100" spans="1:9" x14ac:dyDescent="0.3">
      <c r="A100" s="55" t="s">
        <v>169</v>
      </c>
      <c r="B100" s="56" t="s">
        <v>168</v>
      </c>
      <c r="C100" s="57">
        <v>16897288.23</v>
      </c>
      <c r="D100" s="58">
        <v>67458640</v>
      </c>
      <c r="E100" s="58">
        <v>67936052.890000001</v>
      </c>
      <c r="F100" s="10">
        <f t="shared" si="6"/>
        <v>1.0070771199953037</v>
      </c>
      <c r="G100" s="62" t="s">
        <v>560</v>
      </c>
      <c r="H100" s="13"/>
      <c r="I100" s="13"/>
    </row>
    <row r="101" spans="1:9" x14ac:dyDescent="0.3">
      <c r="A101" s="55" t="s">
        <v>171</v>
      </c>
      <c r="B101" s="56" t="s">
        <v>170</v>
      </c>
      <c r="C101" s="57">
        <v>16897288.23</v>
      </c>
      <c r="D101" s="58">
        <v>67458640</v>
      </c>
      <c r="E101" s="58">
        <v>67936052.890000001</v>
      </c>
      <c r="F101" s="10">
        <f t="shared" si="6"/>
        <v>1.0070771199953037</v>
      </c>
      <c r="G101" s="62" t="s">
        <v>560</v>
      </c>
      <c r="H101" s="13"/>
      <c r="I101" s="13"/>
    </row>
    <row r="102" spans="1:9" ht="39" x14ac:dyDescent="0.35">
      <c r="A102" s="52" t="s">
        <v>173</v>
      </c>
      <c r="B102" s="53" t="s">
        <v>172</v>
      </c>
      <c r="C102" s="54">
        <f>C103+C107+C112+C115</f>
        <v>54668832.279999994</v>
      </c>
      <c r="D102" s="54">
        <f t="shared" ref="D102:E102" si="9">D103+D107+D112+D115</f>
        <v>76271128</v>
      </c>
      <c r="E102" s="54">
        <f t="shared" si="9"/>
        <v>77748622.99000001</v>
      </c>
      <c r="F102" s="9">
        <f t="shared" si="6"/>
        <v>1.0193716158229627</v>
      </c>
      <c r="G102" s="62" t="s">
        <v>573</v>
      </c>
      <c r="H102" s="13"/>
      <c r="I102" s="13"/>
    </row>
    <row r="103" spans="1:9" ht="93.75" x14ac:dyDescent="0.3">
      <c r="A103" s="55" t="s">
        <v>175</v>
      </c>
      <c r="B103" s="56" t="s">
        <v>174</v>
      </c>
      <c r="C103" s="57">
        <f>C104</f>
        <v>34082526.329999998</v>
      </c>
      <c r="D103" s="58">
        <f t="shared" ref="D103:E103" si="10">D104</f>
        <v>32027028</v>
      </c>
      <c r="E103" s="58">
        <f t="shared" si="10"/>
        <v>32891504.010000002</v>
      </c>
      <c r="F103" s="10">
        <f t="shared" si="6"/>
        <v>1.0269920771293546</v>
      </c>
      <c r="G103" s="8">
        <f t="shared" si="5"/>
        <v>0.96505475244211458</v>
      </c>
      <c r="H103" s="13"/>
      <c r="I103" s="13"/>
    </row>
    <row r="104" spans="1:9" ht="93.75" x14ac:dyDescent="0.3">
      <c r="A104" s="55" t="s">
        <v>177</v>
      </c>
      <c r="B104" s="56" t="s">
        <v>176</v>
      </c>
      <c r="C104" s="57">
        <f>C105+C106</f>
        <v>34082526.329999998</v>
      </c>
      <c r="D104" s="58">
        <f t="shared" ref="D104:E104" si="11">D105+D106</f>
        <v>32027028</v>
      </c>
      <c r="E104" s="58">
        <f t="shared" si="11"/>
        <v>32891504.010000002</v>
      </c>
      <c r="F104" s="10">
        <f t="shared" si="6"/>
        <v>1.0269920771293546</v>
      </c>
      <c r="G104" s="8">
        <f t="shared" si="5"/>
        <v>0.96505475244211458</v>
      </c>
      <c r="H104" s="13"/>
      <c r="I104" s="13"/>
    </row>
    <row r="105" spans="1:9" ht="93.75" x14ac:dyDescent="0.3">
      <c r="A105" s="55" t="s">
        <v>179</v>
      </c>
      <c r="B105" s="56" t="s">
        <v>178</v>
      </c>
      <c r="C105" s="57">
        <v>34082526.329999998</v>
      </c>
      <c r="D105" s="58">
        <v>16758</v>
      </c>
      <c r="E105" s="58">
        <v>16758</v>
      </c>
      <c r="F105" s="10">
        <f t="shared" si="6"/>
        <v>1</v>
      </c>
      <c r="G105" s="8">
        <f t="shared" si="5"/>
        <v>4.916889035085798E-4</v>
      </c>
      <c r="H105" s="13"/>
      <c r="I105" s="13"/>
    </row>
    <row r="106" spans="1:9" ht="81" customHeight="1" thickBot="1" x14ac:dyDescent="0.35">
      <c r="A106" s="65" t="s">
        <v>561</v>
      </c>
      <c r="B106" s="66" t="s">
        <v>562</v>
      </c>
      <c r="C106" s="57">
        <v>0</v>
      </c>
      <c r="D106" s="58">
        <v>32010270</v>
      </c>
      <c r="E106" s="58">
        <v>32874746.010000002</v>
      </c>
      <c r="F106" s="10">
        <f t="shared" si="6"/>
        <v>1.0270062080076177</v>
      </c>
      <c r="G106" s="67"/>
      <c r="H106" s="13"/>
      <c r="I106" s="13"/>
    </row>
    <row r="107" spans="1:9" ht="81" customHeight="1" x14ac:dyDescent="0.3">
      <c r="A107" s="55" t="s">
        <v>181</v>
      </c>
      <c r="B107" s="56" t="s">
        <v>180</v>
      </c>
      <c r="C107" s="57">
        <f>C108+C110</f>
        <v>19073445.41</v>
      </c>
      <c r="D107" s="58">
        <f t="shared" ref="D107:E107" si="12">D108+D110</f>
        <v>28177810</v>
      </c>
      <c r="E107" s="58">
        <f t="shared" si="12"/>
        <v>28789468.010000002</v>
      </c>
      <c r="F107" s="10">
        <f t="shared" si="6"/>
        <v>1.0217070812103568</v>
      </c>
      <c r="G107" s="62" t="s">
        <v>574</v>
      </c>
      <c r="H107" s="13"/>
      <c r="I107" s="13"/>
    </row>
    <row r="108" spans="1:9" ht="37.5" x14ac:dyDescent="0.3">
      <c r="A108" s="55" t="s">
        <v>183</v>
      </c>
      <c r="B108" s="56" t="s">
        <v>182</v>
      </c>
      <c r="C108" s="57">
        <v>16817534.039999999</v>
      </c>
      <c r="D108" s="58">
        <v>25722010</v>
      </c>
      <c r="E108" s="58">
        <v>26333184.260000002</v>
      </c>
      <c r="F108" s="10">
        <f t="shared" si="6"/>
        <v>1.02376075042347</v>
      </c>
      <c r="G108" s="62" t="s">
        <v>574</v>
      </c>
      <c r="H108" s="13"/>
      <c r="I108" s="13"/>
    </row>
    <row r="109" spans="1:9" ht="56.25" x14ac:dyDescent="0.3">
      <c r="A109" s="55" t="s">
        <v>185</v>
      </c>
      <c r="B109" s="56" t="s">
        <v>184</v>
      </c>
      <c r="C109" s="57">
        <v>16817534.039999999</v>
      </c>
      <c r="D109" s="58">
        <v>25722010</v>
      </c>
      <c r="E109" s="58">
        <v>26333184.260000002</v>
      </c>
      <c r="F109" s="10">
        <f t="shared" si="6"/>
        <v>1.02376075042347</v>
      </c>
      <c r="G109" s="62" t="s">
        <v>574</v>
      </c>
      <c r="H109" s="13"/>
      <c r="I109" s="13"/>
    </row>
    <row r="110" spans="1:9" ht="56.25" x14ac:dyDescent="0.3">
      <c r="A110" s="55" t="s">
        <v>187</v>
      </c>
      <c r="B110" s="56" t="s">
        <v>186</v>
      </c>
      <c r="C110" s="57">
        <v>2255911.37</v>
      </c>
      <c r="D110" s="58">
        <v>2455800</v>
      </c>
      <c r="E110" s="58">
        <v>2456283.75</v>
      </c>
      <c r="F110" s="10">
        <f t="shared" si="6"/>
        <v>1.0001969826533106</v>
      </c>
      <c r="G110" s="8">
        <f t="shared" si="5"/>
        <v>1.0888210337802411</v>
      </c>
      <c r="H110" s="13"/>
      <c r="I110" s="13"/>
    </row>
    <row r="111" spans="1:9" ht="56.25" x14ac:dyDescent="0.3">
      <c r="A111" s="55" t="s">
        <v>189</v>
      </c>
      <c r="B111" s="56" t="s">
        <v>188</v>
      </c>
      <c r="C111" s="57">
        <v>2255911.37</v>
      </c>
      <c r="D111" s="58">
        <v>2455800</v>
      </c>
      <c r="E111" s="58">
        <v>2456283.75</v>
      </c>
      <c r="F111" s="10">
        <f t="shared" si="6"/>
        <v>1.0001969826533106</v>
      </c>
      <c r="G111" s="8">
        <f t="shared" si="5"/>
        <v>1.0888210337802411</v>
      </c>
      <c r="H111" s="13"/>
      <c r="I111" s="13"/>
    </row>
    <row r="112" spans="1:9" ht="75" x14ac:dyDescent="0.3">
      <c r="A112" s="55" t="s">
        <v>191</v>
      </c>
      <c r="B112" s="56" t="s">
        <v>190</v>
      </c>
      <c r="C112" s="57">
        <v>1512860.54</v>
      </c>
      <c r="D112" s="58">
        <v>1573000</v>
      </c>
      <c r="E112" s="58">
        <v>1573800.97</v>
      </c>
      <c r="F112" s="10">
        <f t="shared" si="6"/>
        <v>1.0005091989828354</v>
      </c>
      <c r="G112" s="8">
        <f t="shared" si="5"/>
        <v>1.0402815913223566</v>
      </c>
      <c r="H112" s="13"/>
      <c r="I112" s="13"/>
    </row>
    <row r="113" spans="1:9" ht="75" x14ac:dyDescent="0.3">
      <c r="A113" s="55" t="s">
        <v>193</v>
      </c>
      <c r="B113" s="56" t="s">
        <v>192</v>
      </c>
      <c r="C113" s="57">
        <v>1512860.54</v>
      </c>
      <c r="D113" s="58">
        <v>1573000</v>
      </c>
      <c r="E113" s="58">
        <v>1573800.97</v>
      </c>
      <c r="F113" s="10">
        <f t="shared" si="6"/>
        <v>1.0005091989828354</v>
      </c>
      <c r="G113" s="8">
        <f t="shared" si="5"/>
        <v>1.0402815913223566</v>
      </c>
      <c r="H113" s="13"/>
      <c r="I113" s="13"/>
    </row>
    <row r="114" spans="1:9" ht="85.5" customHeight="1" x14ac:dyDescent="0.3">
      <c r="A114" s="55" t="s">
        <v>195</v>
      </c>
      <c r="B114" s="56" t="s">
        <v>194</v>
      </c>
      <c r="C114" s="57">
        <v>1512860.54</v>
      </c>
      <c r="D114" s="58">
        <v>1573000</v>
      </c>
      <c r="E114" s="58">
        <v>1573800.97</v>
      </c>
      <c r="F114" s="10">
        <f t="shared" si="6"/>
        <v>1.0005091989828354</v>
      </c>
      <c r="G114" s="8">
        <f t="shared" si="5"/>
        <v>1.0402815913223566</v>
      </c>
      <c r="H114" s="13"/>
      <c r="I114" s="13"/>
    </row>
    <row r="115" spans="1:9" ht="81.75" customHeight="1" thickBot="1" x14ac:dyDescent="0.35">
      <c r="A115" s="65" t="s">
        <v>563</v>
      </c>
      <c r="B115" s="66" t="s">
        <v>564</v>
      </c>
      <c r="C115" s="57">
        <v>0</v>
      </c>
      <c r="D115" s="58">
        <v>14493290</v>
      </c>
      <c r="E115" s="58">
        <v>14493850</v>
      </c>
      <c r="F115" s="10">
        <f t="shared" si="6"/>
        <v>1.0000386385699864</v>
      </c>
      <c r="G115" s="67"/>
      <c r="H115" s="13"/>
      <c r="I115" s="13"/>
    </row>
    <row r="116" spans="1:9" ht="94.5" thickBot="1" x14ac:dyDescent="0.35">
      <c r="A116" s="65" t="s">
        <v>565</v>
      </c>
      <c r="B116" s="68" t="s">
        <v>566</v>
      </c>
      <c r="C116" s="57">
        <v>0</v>
      </c>
      <c r="D116" s="58">
        <v>14493290</v>
      </c>
      <c r="E116" s="58">
        <v>14493850</v>
      </c>
      <c r="F116" s="10">
        <f t="shared" si="6"/>
        <v>1.0000386385699864</v>
      </c>
      <c r="G116" s="67"/>
      <c r="H116" s="13"/>
      <c r="I116" s="13"/>
    </row>
    <row r="117" spans="1:9" ht="19.5" x14ac:dyDescent="0.35">
      <c r="A117" s="52" t="s">
        <v>197</v>
      </c>
      <c r="B117" s="53" t="s">
        <v>196</v>
      </c>
      <c r="C117" s="54">
        <f>C118</f>
        <v>24913396.82</v>
      </c>
      <c r="D117" s="54">
        <f t="shared" ref="D117:E117" si="13">D118</f>
        <v>21080000</v>
      </c>
      <c r="E117" s="54">
        <f t="shared" si="13"/>
        <v>21171899.739999998</v>
      </c>
      <c r="F117" s="9">
        <f t="shared" si="6"/>
        <v>1.0043595702087287</v>
      </c>
      <c r="G117" s="8">
        <f t="shared" si="5"/>
        <v>0.84981987373972223</v>
      </c>
      <c r="H117" s="13"/>
      <c r="I117" s="13"/>
    </row>
    <row r="118" spans="1:9" ht="37.5" x14ac:dyDescent="0.3">
      <c r="A118" s="55" t="s">
        <v>199</v>
      </c>
      <c r="B118" s="56" t="s">
        <v>198</v>
      </c>
      <c r="C118" s="57">
        <v>24913396.82</v>
      </c>
      <c r="D118" s="58">
        <v>21080000</v>
      </c>
      <c r="E118" s="58">
        <v>21171899.739999998</v>
      </c>
      <c r="F118" s="10">
        <f t="shared" si="6"/>
        <v>1.0043595702087287</v>
      </c>
      <c r="G118" s="8">
        <f t="shared" si="5"/>
        <v>0.84981987373972223</v>
      </c>
      <c r="H118" s="13"/>
      <c r="I118" s="13"/>
    </row>
    <row r="119" spans="1:9" ht="37.5" x14ac:dyDescent="0.3">
      <c r="A119" s="55" t="s">
        <v>201</v>
      </c>
      <c r="B119" s="56" t="s">
        <v>200</v>
      </c>
      <c r="C119" s="57">
        <v>24913396.82</v>
      </c>
      <c r="D119" s="58">
        <v>21080000</v>
      </c>
      <c r="E119" s="58">
        <v>21171899.739999998</v>
      </c>
      <c r="F119" s="10">
        <f t="shared" si="6"/>
        <v>1.0043595702087287</v>
      </c>
      <c r="G119" s="8">
        <f t="shared" si="5"/>
        <v>0.84981987373972223</v>
      </c>
      <c r="H119" s="13"/>
      <c r="I119" s="13"/>
    </row>
    <row r="120" spans="1:9" ht="19.5" x14ac:dyDescent="0.35">
      <c r="A120" s="52" t="s">
        <v>203</v>
      </c>
      <c r="B120" s="53" t="s">
        <v>202</v>
      </c>
      <c r="C120" s="54">
        <f>C121+C158+C161+C166+C177+C156</f>
        <v>28359385.799999997</v>
      </c>
      <c r="D120" s="54">
        <f>D121+D158+D161+D166+D177+D156</f>
        <v>31015400</v>
      </c>
      <c r="E120" s="54">
        <f>E121+E158+E161+E166+E177+E156</f>
        <v>51788840.519999996</v>
      </c>
      <c r="F120" s="9">
        <f t="shared" si="6"/>
        <v>1.6697782559631666</v>
      </c>
      <c r="G120" s="62" t="s">
        <v>575</v>
      </c>
      <c r="H120" s="13"/>
      <c r="I120" s="13"/>
    </row>
    <row r="121" spans="1:9" ht="37.5" x14ac:dyDescent="0.3">
      <c r="A121" s="55" t="s">
        <v>304</v>
      </c>
      <c r="B121" s="56" t="s">
        <v>305</v>
      </c>
      <c r="C121" s="57">
        <v>14241279.710000001</v>
      </c>
      <c r="D121" s="58">
        <f>D122+D124+D126+D129+D132+D134+D136+D138+D140+D142+D145+D147+D149+D151+D154</f>
        <v>19477580</v>
      </c>
      <c r="E121" s="58">
        <f>E122+E124+E126+E129+E132+E134+E136+E138+E140+E142+E145+E147+E149+E151+E154</f>
        <v>19571159.380000003</v>
      </c>
      <c r="F121" s="10">
        <f t="shared" si="6"/>
        <v>1.0048044664686271</v>
      </c>
      <c r="G121" s="62" t="s">
        <v>573</v>
      </c>
      <c r="H121" s="13"/>
      <c r="I121" s="13"/>
    </row>
    <row r="122" spans="1:9" ht="56.25" x14ac:dyDescent="0.3">
      <c r="A122" s="55" t="s">
        <v>306</v>
      </c>
      <c r="B122" s="56" t="s">
        <v>469</v>
      </c>
      <c r="C122" s="57">
        <v>212974.07</v>
      </c>
      <c r="D122" s="58">
        <v>297900</v>
      </c>
      <c r="E122" s="58">
        <v>298226.31</v>
      </c>
      <c r="F122" s="10">
        <f t="shared" si="6"/>
        <v>1.001095367573011</v>
      </c>
      <c r="G122" s="62" t="s">
        <v>573</v>
      </c>
      <c r="H122" s="13"/>
      <c r="I122" s="13"/>
    </row>
    <row r="123" spans="1:9" ht="75" x14ac:dyDescent="0.3">
      <c r="A123" s="55" t="s">
        <v>307</v>
      </c>
      <c r="B123" s="56" t="s">
        <v>470</v>
      </c>
      <c r="C123" s="57">
        <v>212974.07</v>
      </c>
      <c r="D123" s="58">
        <v>297900</v>
      </c>
      <c r="E123" s="58">
        <v>298226.31</v>
      </c>
      <c r="F123" s="10">
        <f t="shared" si="6"/>
        <v>1.001095367573011</v>
      </c>
      <c r="G123" s="62" t="s">
        <v>573</v>
      </c>
      <c r="H123" s="13"/>
      <c r="I123" s="13"/>
    </row>
    <row r="124" spans="1:9" ht="75" x14ac:dyDescent="0.3">
      <c r="A124" s="55" t="s">
        <v>308</v>
      </c>
      <c r="B124" s="56" t="s">
        <v>471</v>
      </c>
      <c r="C124" s="57">
        <v>1413047.76</v>
      </c>
      <c r="D124" s="58">
        <v>1675000</v>
      </c>
      <c r="E124" s="58">
        <v>1700384.26</v>
      </c>
      <c r="F124" s="10">
        <f t="shared" si="6"/>
        <v>1.0151547820895523</v>
      </c>
      <c r="G124" s="62" t="s">
        <v>576</v>
      </c>
      <c r="H124" s="13"/>
      <c r="I124" s="13"/>
    </row>
    <row r="125" spans="1:9" ht="112.5" x14ac:dyDescent="0.3">
      <c r="A125" s="55" t="s">
        <v>309</v>
      </c>
      <c r="B125" s="56" t="s">
        <v>472</v>
      </c>
      <c r="C125" s="57">
        <v>1413047.76</v>
      </c>
      <c r="D125" s="58">
        <v>1675000</v>
      </c>
      <c r="E125" s="58">
        <v>1700384.26</v>
      </c>
      <c r="F125" s="10">
        <f t="shared" si="6"/>
        <v>1.0151547820895523</v>
      </c>
      <c r="G125" s="62" t="s">
        <v>576</v>
      </c>
      <c r="H125" s="13"/>
      <c r="I125" s="13"/>
    </row>
    <row r="126" spans="1:9" ht="56.25" x14ac:dyDescent="0.3">
      <c r="A126" s="55" t="s">
        <v>310</v>
      </c>
      <c r="B126" s="56" t="s">
        <v>473</v>
      </c>
      <c r="C126" s="57">
        <v>972942.34</v>
      </c>
      <c r="D126" s="58">
        <f>D127+D128</f>
        <v>1172500</v>
      </c>
      <c r="E126" s="58">
        <f>E127+E128</f>
        <v>1182416.8799999999</v>
      </c>
      <c r="F126" s="10">
        <f t="shared" si="6"/>
        <v>1.0084578933901918</v>
      </c>
      <c r="G126" s="62" t="s">
        <v>576</v>
      </c>
      <c r="H126" s="13"/>
      <c r="I126" s="13"/>
    </row>
    <row r="127" spans="1:9" ht="75" x14ac:dyDescent="0.3">
      <c r="A127" s="55" t="s">
        <v>311</v>
      </c>
      <c r="B127" s="56" t="s">
        <v>474</v>
      </c>
      <c r="C127" s="57">
        <v>877442.34</v>
      </c>
      <c r="D127" s="58">
        <v>1128000</v>
      </c>
      <c r="E127" s="58">
        <v>1137916.8799999999</v>
      </c>
      <c r="F127" s="10">
        <f t="shared" si="6"/>
        <v>1.0087915602836879</v>
      </c>
      <c r="G127" s="62" t="s">
        <v>552</v>
      </c>
      <c r="H127" s="13"/>
      <c r="I127" s="13"/>
    </row>
    <row r="128" spans="1:9" ht="75" x14ac:dyDescent="0.3">
      <c r="A128" s="55" t="s">
        <v>312</v>
      </c>
      <c r="B128" s="56" t="s">
        <v>475</v>
      </c>
      <c r="C128" s="57">
        <v>95500</v>
      </c>
      <c r="D128" s="58">
        <v>44500</v>
      </c>
      <c r="E128" s="58">
        <v>44500</v>
      </c>
      <c r="F128" s="10">
        <f t="shared" si="6"/>
        <v>1</v>
      </c>
      <c r="G128" s="8">
        <f t="shared" si="5"/>
        <v>0.46596858638743455</v>
      </c>
      <c r="H128" s="13"/>
      <c r="I128" s="13"/>
    </row>
    <row r="129" spans="1:9" ht="75" x14ac:dyDescent="0.3">
      <c r="A129" s="55" t="s">
        <v>313</v>
      </c>
      <c r="B129" s="56" t="s">
        <v>476</v>
      </c>
      <c r="C129" s="57">
        <v>288977.19</v>
      </c>
      <c r="D129" s="58">
        <f>D130+D131</f>
        <v>850000</v>
      </c>
      <c r="E129" s="58">
        <f>E130+E131</f>
        <v>853570.28</v>
      </c>
      <c r="F129" s="10">
        <f t="shared" si="6"/>
        <v>1.0042003294117647</v>
      </c>
      <c r="G129" s="62" t="s">
        <v>567</v>
      </c>
      <c r="H129" s="13"/>
      <c r="I129" s="13"/>
    </row>
    <row r="130" spans="1:9" ht="93.75" x14ac:dyDescent="0.3">
      <c r="A130" s="55" t="s">
        <v>477</v>
      </c>
      <c r="B130" s="56" t="s">
        <v>478</v>
      </c>
      <c r="C130" s="57">
        <v>228977.19</v>
      </c>
      <c r="D130" s="58">
        <v>850000</v>
      </c>
      <c r="E130" s="58">
        <v>853570.28</v>
      </c>
      <c r="F130" s="10">
        <f t="shared" si="6"/>
        <v>1.0042003294117647</v>
      </c>
      <c r="G130" s="62" t="s">
        <v>568</v>
      </c>
      <c r="H130" s="13"/>
      <c r="I130" s="13"/>
    </row>
    <row r="131" spans="1:9" ht="93.75" x14ac:dyDescent="0.3">
      <c r="A131" s="55" t="s">
        <v>314</v>
      </c>
      <c r="B131" s="56" t="s">
        <v>479</v>
      </c>
      <c r="C131" s="57">
        <v>60000</v>
      </c>
      <c r="D131" s="58">
        <v>0</v>
      </c>
      <c r="E131" s="58">
        <v>0</v>
      </c>
      <c r="F131" s="10"/>
      <c r="G131" s="8">
        <f t="shared" si="5"/>
        <v>0</v>
      </c>
      <c r="H131" s="13"/>
      <c r="I131" s="13"/>
    </row>
    <row r="132" spans="1:9" ht="56.25" x14ac:dyDescent="0.3">
      <c r="A132" s="55" t="s">
        <v>403</v>
      </c>
      <c r="B132" s="56" t="s">
        <v>480</v>
      </c>
      <c r="C132" s="57">
        <v>4000</v>
      </c>
      <c r="D132" s="58">
        <v>5000</v>
      </c>
      <c r="E132" s="58">
        <v>6000</v>
      </c>
      <c r="F132" s="10">
        <f t="shared" si="6"/>
        <v>1.2</v>
      </c>
      <c r="G132" s="62" t="s">
        <v>574</v>
      </c>
      <c r="H132" s="13"/>
      <c r="I132" s="13"/>
    </row>
    <row r="133" spans="1:9" ht="93.75" x14ac:dyDescent="0.3">
      <c r="A133" s="55" t="s">
        <v>402</v>
      </c>
      <c r="B133" s="56" t="s">
        <v>481</v>
      </c>
      <c r="C133" s="57">
        <v>4000</v>
      </c>
      <c r="D133" s="58">
        <v>5000</v>
      </c>
      <c r="E133" s="58">
        <v>6000</v>
      </c>
      <c r="F133" s="10">
        <f t="shared" si="6"/>
        <v>1.2</v>
      </c>
      <c r="G133" s="62" t="s">
        <v>574</v>
      </c>
      <c r="H133" s="13"/>
      <c r="I133" s="13"/>
    </row>
    <row r="134" spans="1:9" ht="75" x14ac:dyDescent="0.3">
      <c r="A134" s="55" t="s">
        <v>315</v>
      </c>
      <c r="B134" s="56" t="s">
        <v>482</v>
      </c>
      <c r="C134" s="57">
        <v>1500</v>
      </c>
      <c r="D134" s="58">
        <v>3000</v>
      </c>
      <c r="E134" s="58">
        <v>3000</v>
      </c>
      <c r="F134" s="10">
        <f t="shared" si="6"/>
        <v>1</v>
      </c>
      <c r="G134" s="62" t="s">
        <v>515</v>
      </c>
      <c r="H134" s="13"/>
      <c r="I134" s="13"/>
    </row>
    <row r="135" spans="1:9" ht="93.75" x14ac:dyDescent="0.3">
      <c r="A135" s="55" t="s">
        <v>316</v>
      </c>
      <c r="B135" s="56" t="s">
        <v>483</v>
      </c>
      <c r="C135" s="57">
        <v>1500</v>
      </c>
      <c r="D135" s="58">
        <v>3000</v>
      </c>
      <c r="E135" s="58">
        <v>3000</v>
      </c>
      <c r="F135" s="10">
        <f t="shared" si="6"/>
        <v>1</v>
      </c>
      <c r="G135" s="62" t="s">
        <v>515</v>
      </c>
      <c r="H135" s="13"/>
      <c r="I135" s="13"/>
    </row>
    <row r="136" spans="1:9" ht="56.25" x14ac:dyDescent="0.3">
      <c r="A136" s="55" t="s">
        <v>484</v>
      </c>
      <c r="B136" s="56" t="s">
        <v>485</v>
      </c>
      <c r="C136" s="57">
        <v>500</v>
      </c>
      <c r="D136" s="58">
        <v>200</v>
      </c>
      <c r="E136" s="58">
        <v>200</v>
      </c>
      <c r="F136" s="10">
        <f t="shared" si="6"/>
        <v>1</v>
      </c>
      <c r="G136" s="8">
        <f t="shared" si="5"/>
        <v>0.4</v>
      </c>
      <c r="H136" s="13"/>
      <c r="I136" s="13"/>
    </row>
    <row r="137" spans="1:9" ht="75" x14ac:dyDescent="0.3">
      <c r="A137" s="55" t="s">
        <v>486</v>
      </c>
      <c r="B137" s="56" t="s">
        <v>487</v>
      </c>
      <c r="C137" s="57">
        <v>500</v>
      </c>
      <c r="D137" s="58">
        <v>200</v>
      </c>
      <c r="E137" s="58">
        <v>200</v>
      </c>
      <c r="F137" s="10">
        <f t="shared" si="6"/>
        <v>1</v>
      </c>
      <c r="G137" s="8">
        <f t="shared" si="5"/>
        <v>0.4</v>
      </c>
      <c r="H137" s="13"/>
      <c r="I137" s="13"/>
    </row>
    <row r="138" spans="1:9" ht="56.25" x14ac:dyDescent="0.3">
      <c r="A138" s="55" t="s">
        <v>317</v>
      </c>
      <c r="B138" s="56" t="s">
        <v>488</v>
      </c>
      <c r="C138" s="57">
        <v>231500</v>
      </c>
      <c r="D138" s="58">
        <v>153000</v>
      </c>
      <c r="E138" s="58">
        <v>153660.99</v>
      </c>
      <c r="F138" s="10">
        <f t="shared" si="6"/>
        <v>1.0043201960784314</v>
      </c>
      <c r="G138" s="8">
        <f t="shared" ref="G138:G183" si="14">E138/C138</f>
        <v>0.66376237580993513</v>
      </c>
      <c r="H138" s="13"/>
      <c r="I138" s="13"/>
    </row>
    <row r="139" spans="1:9" ht="93.75" x14ac:dyDescent="0.3">
      <c r="A139" s="55" t="s">
        <v>318</v>
      </c>
      <c r="B139" s="56" t="s">
        <v>489</v>
      </c>
      <c r="C139" s="57">
        <v>231500</v>
      </c>
      <c r="D139" s="58">
        <v>153000</v>
      </c>
      <c r="E139" s="58">
        <v>153660.99</v>
      </c>
      <c r="F139" s="10">
        <f t="shared" si="6"/>
        <v>1.0043201960784314</v>
      </c>
      <c r="G139" s="8">
        <f t="shared" si="14"/>
        <v>0.66376237580993513</v>
      </c>
      <c r="H139" s="13"/>
      <c r="I139" s="13"/>
    </row>
    <row r="140" spans="1:9" ht="75" x14ac:dyDescent="0.3">
      <c r="A140" s="55" t="s">
        <v>319</v>
      </c>
      <c r="B140" s="56" t="s">
        <v>490</v>
      </c>
      <c r="C140" s="57">
        <v>1204732.6299999999</v>
      </c>
      <c r="D140" s="58">
        <v>528000</v>
      </c>
      <c r="E140" s="58">
        <v>530344.23</v>
      </c>
      <c r="F140" s="10">
        <f t="shared" si="6"/>
        <v>1.0044398295454544</v>
      </c>
      <c r="G140" s="8">
        <f t="shared" si="14"/>
        <v>0.44021737005662415</v>
      </c>
      <c r="H140" s="13"/>
      <c r="I140" s="13"/>
    </row>
    <row r="141" spans="1:9" ht="112.5" x14ac:dyDescent="0.3">
      <c r="A141" s="55" t="s">
        <v>320</v>
      </c>
      <c r="B141" s="56" t="s">
        <v>491</v>
      </c>
      <c r="C141" s="57">
        <v>1204732.6299999999</v>
      </c>
      <c r="D141" s="58">
        <v>528000</v>
      </c>
      <c r="E141" s="58">
        <v>530344.23</v>
      </c>
      <c r="F141" s="10">
        <f t="shared" si="6"/>
        <v>1.0044398295454544</v>
      </c>
      <c r="G141" s="8">
        <f t="shared" si="14"/>
        <v>0.44021737005662415</v>
      </c>
      <c r="H141" s="13"/>
      <c r="I141" s="13"/>
    </row>
    <row r="142" spans="1:9" ht="75" x14ac:dyDescent="0.3">
      <c r="A142" s="55" t="s">
        <v>321</v>
      </c>
      <c r="B142" s="56" t="s">
        <v>492</v>
      </c>
      <c r="C142" s="57">
        <v>741257.42</v>
      </c>
      <c r="D142" s="58">
        <f>D143+D144</f>
        <v>407000</v>
      </c>
      <c r="E142" s="58">
        <f>E143+E144</f>
        <v>423829.33</v>
      </c>
      <c r="F142" s="10">
        <f t="shared" si="6"/>
        <v>1.0413497051597052</v>
      </c>
      <c r="G142" s="8">
        <f t="shared" si="14"/>
        <v>0.57177077566387124</v>
      </c>
      <c r="H142" s="13"/>
      <c r="I142" s="13"/>
    </row>
    <row r="143" spans="1:9" ht="131.25" x14ac:dyDescent="0.3">
      <c r="A143" s="55" t="s">
        <v>322</v>
      </c>
      <c r="B143" s="56" t="s">
        <v>493</v>
      </c>
      <c r="C143" s="57">
        <v>400200</v>
      </c>
      <c r="D143" s="58">
        <v>247000</v>
      </c>
      <c r="E143" s="58">
        <v>248174.13</v>
      </c>
      <c r="F143" s="10">
        <f t="shared" si="6"/>
        <v>1.0047535627530364</v>
      </c>
      <c r="G143" s="8">
        <f t="shared" si="14"/>
        <v>0.6201252623688156</v>
      </c>
      <c r="H143" s="13"/>
      <c r="I143" s="13"/>
    </row>
    <row r="144" spans="1:9" ht="112.5" x14ac:dyDescent="0.3">
      <c r="A144" s="55" t="s">
        <v>323</v>
      </c>
      <c r="B144" s="56" t="s">
        <v>494</v>
      </c>
      <c r="C144" s="57">
        <v>341057.42</v>
      </c>
      <c r="D144" s="58">
        <v>160000</v>
      </c>
      <c r="E144" s="58">
        <v>175655.2</v>
      </c>
      <c r="F144" s="10">
        <f t="shared" si="6"/>
        <v>1.0978450000000002</v>
      </c>
      <c r="G144" s="8">
        <f t="shared" si="14"/>
        <v>0.51503116396060233</v>
      </c>
      <c r="H144" s="13"/>
      <c r="I144" s="13"/>
    </row>
    <row r="145" spans="1:9" ht="75" x14ac:dyDescent="0.3">
      <c r="A145" s="55" t="s">
        <v>495</v>
      </c>
      <c r="B145" s="56" t="s">
        <v>496</v>
      </c>
      <c r="C145" s="57">
        <v>383185.26</v>
      </c>
      <c r="D145" s="58">
        <v>0</v>
      </c>
      <c r="E145" s="58">
        <v>0</v>
      </c>
      <c r="F145" s="10" t="e">
        <f t="shared" si="6"/>
        <v>#DIV/0!</v>
      </c>
      <c r="G145" s="8">
        <f t="shared" si="14"/>
        <v>0</v>
      </c>
      <c r="H145" s="13"/>
      <c r="I145" s="13"/>
    </row>
    <row r="146" spans="1:9" ht="93.75" x14ac:dyDescent="0.3">
      <c r="A146" s="55" t="s">
        <v>497</v>
      </c>
      <c r="B146" s="56" t="s">
        <v>498</v>
      </c>
      <c r="C146" s="57">
        <v>383185.26</v>
      </c>
      <c r="D146" s="58">
        <v>0</v>
      </c>
      <c r="E146" s="58">
        <v>0</v>
      </c>
      <c r="F146" s="10"/>
      <c r="G146" s="8">
        <f t="shared" si="14"/>
        <v>0</v>
      </c>
      <c r="H146" s="13"/>
      <c r="I146" s="13"/>
    </row>
    <row r="147" spans="1:9" ht="75" x14ac:dyDescent="0.3">
      <c r="A147" s="55" t="s">
        <v>324</v>
      </c>
      <c r="B147" s="56" t="s">
        <v>499</v>
      </c>
      <c r="C147" s="57">
        <v>129798.23</v>
      </c>
      <c r="D147" s="58">
        <v>22300</v>
      </c>
      <c r="E147" s="58">
        <v>22302.080000000002</v>
      </c>
      <c r="F147" s="10">
        <f t="shared" si="6"/>
        <v>1.0000932735426009</v>
      </c>
      <c r="G147" s="8">
        <f t="shared" si="14"/>
        <v>0.17182114116656291</v>
      </c>
      <c r="H147" s="13"/>
      <c r="I147" s="13"/>
    </row>
    <row r="148" spans="1:9" ht="93.75" x14ac:dyDescent="0.3">
      <c r="A148" s="55" t="s">
        <v>325</v>
      </c>
      <c r="B148" s="56" t="s">
        <v>500</v>
      </c>
      <c r="C148" s="57">
        <v>129798.23</v>
      </c>
      <c r="D148" s="58">
        <v>22300</v>
      </c>
      <c r="E148" s="58">
        <v>22302.080000000002</v>
      </c>
      <c r="F148" s="10">
        <f t="shared" si="6"/>
        <v>1.0000932735426009</v>
      </c>
      <c r="G148" s="8">
        <f t="shared" si="14"/>
        <v>0.17182114116656291</v>
      </c>
      <c r="H148" s="13"/>
      <c r="I148" s="13"/>
    </row>
    <row r="149" spans="1:9" ht="112.5" x14ac:dyDescent="0.3">
      <c r="A149" s="55" t="s">
        <v>401</v>
      </c>
      <c r="B149" s="56" t="s">
        <v>501</v>
      </c>
      <c r="C149" s="57">
        <v>296535.7</v>
      </c>
      <c r="D149" s="58">
        <v>135000</v>
      </c>
      <c r="E149" s="58">
        <v>135246.91</v>
      </c>
      <c r="F149" s="10">
        <f t="shared" ref="F149:F187" si="15">E149/D149</f>
        <v>1.0018289629629631</v>
      </c>
      <c r="G149" s="8">
        <f t="shared" si="14"/>
        <v>0.45608980638756141</v>
      </c>
      <c r="H149" s="13"/>
      <c r="I149" s="13"/>
    </row>
    <row r="150" spans="1:9" ht="131.25" x14ac:dyDescent="0.3">
      <c r="A150" s="55" t="s">
        <v>400</v>
      </c>
      <c r="B150" s="56" t="s">
        <v>502</v>
      </c>
      <c r="C150" s="57">
        <v>296535.7</v>
      </c>
      <c r="D150" s="58">
        <v>135000</v>
      </c>
      <c r="E150" s="58">
        <v>135246.91</v>
      </c>
      <c r="F150" s="10">
        <f t="shared" si="15"/>
        <v>1.0018289629629631</v>
      </c>
      <c r="G150" s="8">
        <f t="shared" si="14"/>
        <v>0.45608980638756141</v>
      </c>
      <c r="H150" s="13"/>
      <c r="I150" s="13"/>
    </row>
    <row r="151" spans="1:9" ht="56.25" x14ac:dyDescent="0.3">
      <c r="A151" s="55" t="s">
        <v>326</v>
      </c>
      <c r="B151" s="56" t="s">
        <v>503</v>
      </c>
      <c r="C151" s="57">
        <v>2665130.9500000002</v>
      </c>
      <c r="D151" s="58">
        <f>D152+D153</f>
        <v>5753500</v>
      </c>
      <c r="E151" s="58">
        <f>E152+E153</f>
        <v>5762009.3799999999</v>
      </c>
      <c r="F151" s="10">
        <f t="shared" si="15"/>
        <v>1.001478991917963</v>
      </c>
      <c r="G151" s="62" t="s">
        <v>556</v>
      </c>
      <c r="H151" s="13"/>
      <c r="I151" s="13"/>
    </row>
    <row r="152" spans="1:9" ht="93.75" x14ac:dyDescent="0.3">
      <c r="A152" s="55" t="s">
        <v>327</v>
      </c>
      <c r="B152" s="56" t="s">
        <v>504</v>
      </c>
      <c r="C152" s="57">
        <v>2576400.36</v>
      </c>
      <c r="D152" s="58">
        <v>5645500</v>
      </c>
      <c r="E152" s="58">
        <v>5653573.8300000001</v>
      </c>
      <c r="F152" s="10">
        <f t="shared" si="15"/>
        <v>1.0014301355061554</v>
      </c>
      <c r="G152" s="62" t="s">
        <v>556</v>
      </c>
      <c r="H152" s="13"/>
      <c r="I152" s="13"/>
    </row>
    <row r="153" spans="1:9" ht="75" x14ac:dyDescent="0.3">
      <c r="A153" s="55" t="s">
        <v>328</v>
      </c>
      <c r="B153" s="56" t="s">
        <v>505</v>
      </c>
      <c r="C153" s="57">
        <v>88730.59</v>
      </c>
      <c r="D153" s="58">
        <v>108000</v>
      </c>
      <c r="E153" s="58">
        <v>108435.55</v>
      </c>
      <c r="F153" s="10">
        <f t="shared" si="15"/>
        <v>1.0040328703703705</v>
      </c>
      <c r="G153" s="8">
        <f t="shared" si="14"/>
        <v>1.2220762873322493</v>
      </c>
      <c r="H153" s="13"/>
      <c r="I153" s="13"/>
    </row>
    <row r="154" spans="1:9" ht="75" x14ac:dyDescent="0.3">
      <c r="A154" s="55" t="s">
        <v>329</v>
      </c>
      <c r="B154" s="56" t="s">
        <v>506</v>
      </c>
      <c r="C154" s="57">
        <v>5695198.1600000001</v>
      </c>
      <c r="D154" s="58">
        <v>8475180</v>
      </c>
      <c r="E154" s="58">
        <v>8499968.7300000004</v>
      </c>
      <c r="F154" s="10">
        <f t="shared" si="15"/>
        <v>1.0029248617728475</v>
      </c>
      <c r="G154" s="62" t="s">
        <v>574</v>
      </c>
      <c r="H154" s="13"/>
      <c r="I154" s="13"/>
    </row>
    <row r="155" spans="1:9" ht="93.75" x14ac:dyDescent="0.3">
      <c r="A155" s="55" t="s">
        <v>330</v>
      </c>
      <c r="B155" s="56" t="s">
        <v>507</v>
      </c>
      <c r="C155" s="57">
        <v>5695198.1600000001</v>
      </c>
      <c r="D155" s="58">
        <v>8475180</v>
      </c>
      <c r="E155" s="58">
        <v>8499968.7300000004</v>
      </c>
      <c r="F155" s="10">
        <f t="shared" si="15"/>
        <v>1.0029248617728475</v>
      </c>
      <c r="G155" s="62" t="s">
        <v>574</v>
      </c>
      <c r="H155" s="13"/>
      <c r="I155" s="13"/>
    </row>
    <row r="156" spans="1:9" ht="131.25" x14ac:dyDescent="0.3">
      <c r="A156" s="55" t="s">
        <v>398</v>
      </c>
      <c r="B156" s="56" t="s">
        <v>399</v>
      </c>
      <c r="C156" s="57">
        <v>4054212.58</v>
      </c>
      <c r="D156" s="58">
        <v>4035000</v>
      </c>
      <c r="E156" s="58">
        <v>4058751.41</v>
      </c>
      <c r="F156" s="10">
        <f t="shared" si="15"/>
        <v>1.0058863469640644</v>
      </c>
      <c r="G156" s="8">
        <f t="shared" si="14"/>
        <v>1.0011195342894428</v>
      </c>
      <c r="H156" s="13"/>
      <c r="I156" s="13"/>
    </row>
    <row r="157" spans="1:9" ht="150" x14ac:dyDescent="0.3">
      <c r="A157" s="55" t="s">
        <v>396</v>
      </c>
      <c r="B157" s="56" t="s">
        <v>397</v>
      </c>
      <c r="C157" s="57">
        <v>4054212.58</v>
      </c>
      <c r="D157" s="58">
        <v>4035000</v>
      </c>
      <c r="E157" s="58">
        <v>4058751.41</v>
      </c>
      <c r="F157" s="10">
        <f t="shared" si="15"/>
        <v>1.0058863469640644</v>
      </c>
      <c r="G157" s="8">
        <f t="shared" si="14"/>
        <v>1.0011195342894428</v>
      </c>
      <c r="H157" s="13"/>
      <c r="I157" s="13"/>
    </row>
    <row r="158" spans="1:9" ht="37.5" x14ac:dyDescent="0.3">
      <c r="A158" s="55" t="s">
        <v>331</v>
      </c>
      <c r="B158" s="56" t="s">
        <v>332</v>
      </c>
      <c r="C158" s="57">
        <v>1609881.15</v>
      </c>
      <c r="D158" s="58">
        <f>D159+D160</f>
        <v>1463500</v>
      </c>
      <c r="E158" s="58">
        <f>E159+E160</f>
        <v>1474988.59</v>
      </c>
      <c r="F158" s="10">
        <f t="shared" si="15"/>
        <v>1.0078500785787496</v>
      </c>
      <c r="G158" s="8">
        <f t="shared" si="14"/>
        <v>0.91620961584648664</v>
      </c>
      <c r="H158" s="13"/>
      <c r="I158" s="13"/>
    </row>
    <row r="159" spans="1:9" ht="75" x14ac:dyDescent="0.3">
      <c r="A159" s="55" t="s">
        <v>333</v>
      </c>
      <c r="B159" s="56" t="s">
        <v>334</v>
      </c>
      <c r="C159" s="57">
        <v>959831.89</v>
      </c>
      <c r="D159" s="58">
        <v>988500</v>
      </c>
      <c r="E159" s="58">
        <v>996077.91</v>
      </c>
      <c r="F159" s="10">
        <f t="shared" si="15"/>
        <v>1.0076660698027315</v>
      </c>
      <c r="G159" s="8">
        <f t="shared" si="14"/>
        <v>1.0377628836649717</v>
      </c>
      <c r="H159" s="13"/>
      <c r="I159" s="13"/>
    </row>
    <row r="160" spans="1:9" ht="56.25" x14ac:dyDescent="0.3">
      <c r="A160" s="55" t="s">
        <v>335</v>
      </c>
      <c r="B160" s="56" t="s">
        <v>336</v>
      </c>
      <c r="C160" s="57">
        <v>650049.26</v>
      </c>
      <c r="D160" s="58">
        <v>475000</v>
      </c>
      <c r="E160" s="58">
        <v>478910.68</v>
      </c>
      <c r="F160" s="10">
        <f t="shared" si="15"/>
        <v>1.0082330105263158</v>
      </c>
      <c r="G160" s="8">
        <f t="shared" si="14"/>
        <v>0.7367298287517472</v>
      </c>
      <c r="H160" s="13"/>
      <c r="I160" s="13"/>
    </row>
    <row r="161" spans="1:9" ht="112.5" x14ac:dyDescent="0.3">
      <c r="A161" s="55" t="s">
        <v>508</v>
      </c>
      <c r="B161" s="56" t="s">
        <v>337</v>
      </c>
      <c r="C161" s="57">
        <v>1139154</v>
      </c>
      <c r="D161" s="58">
        <f>D162+D164</f>
        <v>971726</v>
      </c>
      <c r="E161" s="58">
        <f>E162+E164</f>
        <v>21570889.489999998</v>
      </c>
      <c r="F161" s="69" t="s">
        <v>569</v>
      </c>
      <c r="G161" s="62" t="s">
        <v>570</v>
      </c>
      <c r="H161" s="13"/>
      <c r="I161" s="13"/>
    </row>
    <row r="162" spans="1:9" ht="56.25" x14ac:dyDescent="0.3">
      <c r="A162" s="55" t="s">
        <v>338</v>
      </c>
      <c r="B162" s="56" t="s">
        <v>339</v>
      </c>
      <c r="C162" s="57">
        <v>809158.9</v>
      </c>
      <c r="D162" s="58">
        <v>755726</v>
      </c>
      <c r="E162" s="58">
        <v>21354773.649999999</v>
      </c>
      <c r="F162" s="69" t="s">
        <v>571</v>
      </c>
      <c r="G162" s="62" t="s">
        <v>572</v>
      </c>
      <c r="H162" s="13"/>
      <c r="I162" s="13"/>
    </row>
    <row r="163" spans="1:9" ht="75" x14ac:dyDescent="0.3">
      <c r="A163" s="55" t="s">
        <v>340</v>
      </c>
      <c r="B163" s="56" t="s">
        <v>341</v>
      </c>
      <c r="C163" s="57">
        <v>809158.9</v>
      </c>
      <c r="D163" s="58">
        <v>755726</v>
      </c>
      <c r="E163" s="58">
        <v>21354773.649999999</v>
      </c>
      <c r="F163" s="69" t="s">
        <v>571</v>
      </c>
      <c r="G163" s="62" t="s">
        <v>572</v>
      </c>
      <c r="H163" s="13"/>
      <c r="I163" s="13"/>
    </row>
    <row r="164" spans="1:9" ht="93.75" x14ac:dyDescent="0.3">
      <c r="A164" s="55" t="s">
        <v>435</v>
      </c>
      <c r="B164" s="56" t="s">
        <v>437</v>
      </c>
      <c r="C164" s="57">
        <v>329995.09999999998</v>
      </c>
      <c r="D164" s="58">
        <v>216000</v>
      </c>
      <c r="E164" s="58">
        <v>216115.84</v>
      </c>
      <c r="F164" s="10">
        <f t="shared" si="15"/>
        <v>1.0005362962962963</v>
      </c>
      <c r="G164" s="8">
        <f t="shared" si="14"/>
        <v>0.65490620921340958</v>
      </c>
      <c r="H164" s="13"/>
      <c r="I164" s="13"/>
    </row>
    <row r="165" spans="1:9" ht="75" x14ac:dyDescent="0.3">
      <c r="A165" s="55" t="s">
        <v>436</v>
      </c>
      <c r="B165" s="56" t="s">
        <v>509</v>
      </c>
      <c r="C165" s="57">
        <v>329995.09999999998</v>
      </c>
      <c r="D165" s="58">
        <v>216000</v>
      </c>
      <c r="E165" s="58">
        <v>216115.84</v>
      </c>
      <c r="F165" s="10">
        <f t="shared" si="15"/>
        <v>1.0005362962962963</v>
      </c>
      <c r="G165" s="8">
        <f t="shared" si="14"/>
        <v>0.65490620921340958</v>
      </c>
      <c r="H165" s="13"/>
      <c r="I165" s="13"/>
    </row>
    <row r="166" spans="1:9" x14ac:dyDescent="0.3">
      <c r="A166" s="55" t="s">
        <v>342</v>
      </c>
      <c r="B166" s="56" t="s">
        <v>343</v>
      </c>
      <c r="C166" s="57">
        <v>6680340.0700000003</v>
      </c>
      <c r="D166" s="58">
        <f>D167+D169+D172+D174</f>
        <v>4344044</v>
      </c>
      <c r="E166" s="58">
        <f>E167+E169+E172+E174</f>
        <v>4388333.37</v>
      </c>
      <c r="F166" s="10">
        <f t="shared" si="15"/>
        <v>1.0101954238953381</v>
      </c>
      <c r="G166" s="8">
        <f t="shared" si="14"/>
        <v>0.65690269118290556</v>
      </c>
      <c r="H166" s="13"/>
      <c r="I166" s="13"/>
    </row>
    <row r="167" spans="1:9" ht="93.75" x14ac:dyDescent="0.3">
      <c r="A167" s="55" t="s">
        <v>394</v>
      </c>
      <c r="B167" s="56" t="s">
        <v>395</v>
      </c>
      <c r="C167" s="57">
        <v>84457.76</v>
      </c>
      <c r="D167" s="58">
        <v>54130</v>
      </c>
      <c r="E167" s="58">
        <v>54130</v>
      </c>
      <c r="F167" s="10">
        <f t="shared" si="15"/>
        <v>1</v>
      </c>
      <c r="G167" s="8">
        <f t="shared" si="14"/>
        <v>0.64091209617683442</v>
      </c>
      <c r="H167" s="13"/>
      <c r="I167" s="13"/>
    </row>
    <row r="168" spans="1:9" ht="75" x14ac:dyDescent="0.3">
      <c r="A168" s="55" t="s">
        <v>392</v>
      </c>
      <c r="B168" s="56" t="s">
        <v>393</v>
      </c>
      <c r="C168" s="57">
        <v>84457.76</v>
      </c>
      <c r="D168" s="58">
        <v>54130</v>
      </c>
      <c r="E168" s="58">
        <v>54130</v>
      </c>
      <c r="F168" s="10">
        <f t="shared" si="15"/>
        <v>1</v>
      </c>
      <c r="G168" s="8">
        <f t="shared" si="14"/>
        <v>0.64091209617683442</v>
      </c>
      <c r="H168" s="13"/>
      <c r="I168" s="13"/>
    </row>
    <row r="169" spans="1:9" ht="37.5" x14ac:dyDescent="0.3">
      <c r="A169" s="55" t="s">
        <v>344</v>
      </c>
      <c r="B169" s="56" t="s">
        <v>345</v>
      </c>
      <c r="C169" s="57">
        <v>2093396.06</v>
      </c>
      <c r="D169" s="58">
        <f>D170+D171</f>
        <v>999700</v>
      </c>
      <c r="E169" s="58">
        <f>E170+E171</f>
        <v>1000724.97</v>
      </c>
      <c r="F169" s="10">
        <f t="shared" si="15"/>
        <v>1.0010252775832749</v>
      </c>
      <c r="G169" s="8">
        <f t="shared" si="14"/>
        <v>0.4780390051942679</v>
      </c>
      <c r="H169" s="13"/>
      <c r="I169" s="13"/>
    </row>
    <row r="170" spans="1:9" ht="168.75" x14ac:dyDescent="0.3">
      <c r="A170" s="55" t="s">
        <v>346</v>
      </c>
      <c r="B170" s="56" t="s">
        <v>347</v>
      </c>
      <c r="C170" s="57">
        <v>614978.96</v>
      </c>
      <c r="D170" s="58">
        <v>746000</v>
      </c>
      <c r="E170" s="58">
        <v>746969.91</v>
      </c>
      <c r="F170" s="10">
        <f t="shared" si="15"/>
        <v>1.0013001474530832</v>
      </c>
      <c r="G170" s="62" t="s">
        <v>576</v>
      </c>
      <c r="H170" s="13"/>
      <c r="I170" s="13"/>
    </row>
    <row r="171" spans="1:9" ht="150" x14ac:dyDescent="0.3">
      <c r="A171" s="55" t="s">
        <v>348</v>
      </c>
      <c r="B171" s="56" t="s">
        <v>349</v>
      </c>
      <c r="C171" s="57">
        <v>1478417.1</v>
      </c>
      <c r="D171" s="58">
        <v>253700</v>
      </c>
      <c r="E171" s="58">
        <v>253755.06</v>
      </c>
      <c r="F171" s="10">
        <f t="shared" si="15"/>
        <v>1.00021702798581</v>
      </c>
      <c r="G171" s="8">
        <f t="shared" si="14"/>
        <v>0.17163969491424305</v>
      </c>
      <c r="H171" s="13"/>
      <c r="I171" s="13"/>
    </row>
    <row r="172" spans="1:9" ht="37.5" x14ac:dyDescent="0.3">
      <c r="A172" s="55" t="s">
        <v>350</v>
      </c>
      <c r="B172" s="56" t="s">
        <v>351</v>
      </c>
      <c r="C172" s="57">
        <v>825249.12</v>
      </c>
      <c r="D172" s="58">
        <v>630000</v>
      </c>
      <c r="E172" s="58">
        <v>632806.57999999996</v>
      </c>
      <c r="F172" s="10">
        <f t="shared" si="15"/>
        <v>1.0044548888888889</v>
      </c>
      <c r="G172" s="8">
        <f t="shared" si="14"/>
        <v>0.76680673103898611</v>
      </c>
      <c r="H172" s="13"/>
      <c r="I172" s="13"/>
    </row>
    <row r="173" spans="1:9" ht="56.25" x14ac:dyDescent="0.3">
      <c r="A173" s="55" t="s">
        <v>352</v>
      </c>
      <c r="B173" s="56" t="s">
        <v>353</v>
      </c>
      <c r="C173" s="57">
        <v>825249.12</v>
      </c>
      <c r="D173" s="58">
        <v>630000</v>
      </c>
      <c r="E173" s="58">
        <v>632806.57999999996</v>
      </c>
      <c r="F173" s="10">
        <f t="shared" si="15"/>
        <v>1.0044548888888889</v>
      </c>
      <c r="G173" s="8">
        <f t="shared" si="14"/>
        <v>0.76680673103898611</v>
      </c>
      <c r="H173" s="13"/>
      <c r="I173" s="13"/>
    </row>
    <row r="174" spans="1:9" ht="75" x14ac:dyDescent="0.3">
      <c r="A174" s="55" t="s">
        <v>354</v>
      </c>
      <c r="B174" s="56" t="s">
        <v>355</v>
      </c>
      <c r="C174" s="57">
        <v>3677237.13</v>
      </c>
      <c r="D174" s="58">
        <f>D175+D176</f>
        <v>2660214</v>
      </c>
      <c r="E174" s="58">
        <f>E175+E176</f>
        <v>2700671.8200000003</v>
      </c>
      <c r="F174" s="10">
        <f t="shared" si="15"/>
        <v>1.0152084832272894</v>
      </c>
      <c r="G174" s="8">
        <f t="shared" si="14"/>
        <v>0.73442960693698867</v>
      </c>
      <c r="H174" s="13"/>
      <c r="I174" s="13"/>
    </row>
    <row r="175" spans="1:9" ht="75" x14ac:dyDescent="0.3">
      <c r="A175" s="55" t="s">
        <v>356</v>
      </c>
      <c r="B175" s="56" t="s">
        <v>357</v>
      </c>
      <c r="C175" s="57">
        <v>3613799.29</v>
      </c>
      <c r="D175" s="58">
        <v>2593214</v>
      </c>
      <c r="E175" s="58">
        <v>2633135.12</v>
      </c>
      <c r="F175" s="10">
        <f t="shared" si="15"/>
        <v>1.0153944564544231</v>
      </c>
      <c r="G175" s="8">
        <f t="shared" si="14"/>
        <v>0.72863347095294828</v>
      </c>
      <c r="H175" s="13"/>
      <c r="I175" s="13"/>
    </row>
    <row r="176" spans="1:9" ht="75" x14ac:dyDescent="0.3">
      <c r="A176" s="55" t="s">
        <v>358</v>
      </c>
      <c r="B176" s="56" t="s">
        <v>359</v>
      </c>
      <c r="C176" s="57">
        <v>63437.84</v>
      </c>
      <c r="D176" s="58">
        <v>67000</v>
      </c>
      <c r="E176" s="58">
        <v>67536.7</v>
      </c>
      <c r="F176" s="10">
        <f t="shared" si="15"/>
        <v>1.008010447761194</v>
      </c>
      <c r="G176" s="8">
        <f t="shared" si="14"/>
        <v>1.0646122251325076</v>
      </c>
      <c r="H176" s="13"/>
      <c r="I176" s="13"/>
    </row>
    <row r="177" spans="1:9" x14ac:dyDescent="0.3">
      <c r="A177" s="55" t="s">
        <v>360</v>
      </c>
      <c r="B177" s="56" t="s">
        <v>361</v>
      </c>
      <c r="C177" s="57">
        <v>634518.29</v>
      </c>
      <c r="D177" s="58">
        <f>D178+D179</f>
        <v>723550</v>
      </c>
      <c r="E177" s="58">
        <f>E178+E179</f>
        <v>724718.28</v>
      </c>
      <c r="F177" s="10">
        <f t="shared" si="15"/>
        <v>1.0016146499896346</v>
      </c>
      <c r="G177" s="8">
        <f t="shared" si="14"/>
        <v>1.1421550669563836</v>
      </c>
      <c r="H177" s="13"/>
      <c r="I177" s="13"/>
    </row>
    <row r="178" spans="1:9" ht="112.5" x14ac:dyDescent="0.3">
      <c r="A178" s="55" t="s">
        <v>362</v>
      </c>
      <c r="B178" s="56" t="s">
        <v>510</v>
      </c>
      <c r="C178" s="57">
        <v>312000</v>
      </c>
      <c r="D178" s="58">
        <v>374450</v>
      </c>
      <c r="E178" s="58">
        <v>374450</v>
      </c>
      <c r="F178" s="10">
        <f t="shared" si="15"/>
        <v>1</v>
      </c>
      <c r="G178" s="62" t="s">
        <v>576</v>
      </c>
      <c r="H178" s="13"/>
      <c r="I178" s="13"/>
    </row>
    <row r="179" spans="1:9" ht="37.5" x14ac:dyDescent="0.3">
      <c r="A179" s="55" t="s">
        <v>363</v>
      </c>
      <c r="B179" s="56" t="s">
        <v>364</v>
      </c>
      <c r="C179" s="57">
        <v>322518.28999999998</v>
      </c>
      <c r="D179" s="58">
        <v>349100</v>
      </c>
      <c r="E179" s="58">
        <v>350268.28</v>
      </c>
      <c r="F179" s="10">
        <f t="shared" si="15"/>
        <v>1.0033465482669723</v>
      </c>
      <c r="G179" s="8">
        <f t="shared" si="14"/>
        <v>1.0860416009275011</v>
      </c>
      <c r="H179" s="13"/>
      <c r="I179" s="13"/>
    </row>
    <row r="180" spans="1:9" ht="75" x14ac:dyDescent="0.3">
      <c r="A180" s="55" t="s">
        <v>365</v>
      </c>
      <c r="B180" s="56" t="s">
        <v>366</v>
      </c>
      <c r="C180" s="57">
        <v>322518.28999999998</v>
      </c>
      <c r="D180" s="58">
        <v>349100</v>
      </c>
      <c r="E180" s="58">
        <v>350268.28</v>
      </c>
      <c r="F180" s="10">
        <f t="shared" si="15"/>
        <v>1.0033465482669723</v>
      </c>
      <c r="G180" s="8">
        <f t="shared" si="14"/>
        <v>1.0860416009275011</v>
      </c>
      <c r="H180" s="13"/>
      <c r="I180" s="13"/>
    </row>
    <row r="181" spans="1:9" ht="19.5" x14ac:dyDescent="0.35">
      <c r="A181" s="52" t="s">
        <v>205</v>
      </c>
      <c r="B181" s="53" t="s">
        <v>204</v>
      </c>
      <c r="C181" s="54">
        <f>C182+C184+C186</f>
        <v>2279621.98</v>
      </c>
      <c r="D181" s="59">
        <f>D182+D184+D186</f>
        <v>3367360.6</v>
      </c>
      <c r="E181" s="59">
        <f>E182+E184+E186</f>
        <v>3952405.63</v>
      </c>
      <c r="F181" s="9">
        <f t="shared" si="15"/>
        <v>1.1737399404150537</v>
      </c>
      <c r="G181" s="62" t="s">
        <v>548</v>
      </c>
      <c r="H181" s="13"/>
      <c r="I181" s="13"/>
    </row>
    <row r="182" spans="1:9" x14ac:dyDescent="0.3">
      <c r="A182" s="55" t="s">
        <v>207</v>
      </c>
      <c r="B182" s="56" t="s">
        <v>206</v>
      </c>
      <c r="C182" s="57">
        <v>-113866.33</v>
      </c>
      <c r="D182" s="58">
        <v>0</v>
      </c>
      <c r="E182" s="58">
        <v>1077967.33</v>
      </c>
      <c r="F182" s="10">
        <v>0</v>
      </c>
      <c r="G182" s="8">
        <f t="shared" si="14"/>
        <v>-9.4669541909359864</v>
      </c>
      <c r="H182" s="13"/>
      <c r="I182" s="13"/>
    </row>
    <row r="183" spans="1:9" x14ac:dyDescent="0.3">
      <c r="A183" s="55" t="s">
        <v>209</v>
      </c>
      <c r="B183" s="56" t="s">
        <v>208</v>
      </c>
      <c r="C183" s="57">
        <v>-113866.33</v>
      </c>
      <c r="D183" s="58">
        <v>0</v>
      </c>
      <c r="E183" s="58">
        <v>1077967.33</v>
      </c>
      <c r="F183" s="10">
        <v>0</v>
      </c>
      <c r="G183" s="8">
        <f t="shared" si="14"/>
        <v>-9.4669541909359864</v>
      </c>
      <c r="H183" s="13"/>
      <c r="I183" s="13"/>
    </row>
    <row r="184" spans="1:9" x14ac:dyDescent="0.3">
      <c r="A184" s="55" t="s">
        <v>431</v>
      </c>
      <c r="B184" s="56" t="s">
        <v>433</v>
      </c>
      <c r="C184" s="57">
        <v>0</v>
      </c>
      <c r="D184" s="58">
        <v>0</v>
      </c>
      <c r="E184" s="58">
        <v>0</v>
      </c>
      <c r="F184" s="10">
        <v>0</v>
      </c>
      <c r="G184" s="67"/>
      <c r="H184" s="13"/>
      <c r="I184" s="13"/>
    </row>
    <row r="185" spans="1:9" x14ac:dyDescent="0.3">
      <c r="A185" s="55" t="s">
        <v>432</v>
      </c>
      <c r="B185" s="56" t="s">
        <v>434</v>
      </c>
      <c r="C185" s="57">
        <v>0</v>
      </c>
      <c r="D185" s="58">
        <v>0</v>
      </c>
      <c r="E185" s="58">
        <v>0</v>
      </c>
      <c r="F185" s="10">
        <v>0</v>
      </c>
      <c r="G185" s="67"/>
      <c r="H185" s="13"/>
      <c r="I185" s="13"/>
    </row>
    <row r="186" spans="1:9" x14ac:dyDescent="0.3">
      <c r="A186" s="55" t="s">
        <v>511</v>
      </c>
      <c r="B186" s="56" t="s">
        <v>512</v>
      </c>
      <c r="C186" s="57">
        <v>2393488.31</v>
      </c>
      <c r="D186" s="58">
        <v>3367360.6</v>
      </c>
      <c r="E186" s="58">
        <v>2874438.3</v>
      </c>
      <c r="F186" s="10">
        <f t="shared" si="15"/>
        <v>0.85361760780832319</v>
      </c>
      <c r="G186" s="62" t="s">
        <v>576</v>
      </c>
      <c r="H186" s="13"/>
      <c r="I186" s="13"/>
    </row>
    <row r="187" spans="1:9" x14ac:dyDescent="0.3">
      <c r="A187" s="55" t="s">
        <v>513</v>
      </c>
      <c r="B187" s="56" t="s">
        <v>514</v>
      </c>
      <c r="C187" s="57">
        <v>2393488.31</v>
      </c>
      <c r="D187" s="58">
        <v>3367360.6</v>
      </c>
      <c r="E187" s="58">
        <v>2874438.3</v>
      </c>
      <c r="F187" s="10">
        <f t="shared" si="15"/>
        <v>0.85361760780832319</v>
      </c>
      <c r="G187" s="62" t="s">
        <v>576</v>
      </c>
      <c r="H187" s="13"/>
      <c r="I187" s="13"/>
    </row>
    <row r="188" spans="1:9" x14ac:dyDescent="0.3">
      <c r="A188" s="26" t="s">
        <v>211</v>
      </c>
      <c r="B188" s="27" t="s">
        <v>210</v>
      </c>
      <c r="C188" s="32">
        <f>C189+C260+C263+C265</f>
        <v>9607018759.6599998</v>
      </c>
      <c r="D188" s="32">
        <f>D189+D260+D263+D265</f>
        <v>14028636850.100002</v>
      </c>
      <c r="E188" s="32">
        <f>E189+E260+E263+E265</f>
        <v>12784829442.019999</v>
      </c>
      <c r="F188" s="33">
        <f>E188/D188</f>
        <v>0.91133797093969704</v>
      </c>
      <c r="G188" s="41" t="s">
        <v>552</v>
      </c>
    </row>
    <row r="189" spans="1:9" ht="39" x14ac:dyDescent="0.3">
      <c r="A189" s="23" t="s">
        <v>213</v>
      </c>
      <c r="B189" s="24" t="s">
        <v>212</v>
      </c>
      <c r="C189" s="31">
        <f>C190+C195+C228+C243</f>
        <v>9608963686.1399994</v>
      </c>
      <c r="D189" s="31">
        <f>D190+D195+D228+D243</f>
        <v>14055444268.790003</v>
      </c>
      <c r="E189" s="31">
        <f>E190+E195+E228+E243</f>
        <v>12811636860.709999</v>
      </c>
      <c r="F189" s="22">
        <f t="shared" ref="F189:F200" si="16">E189/D189</f>
        <v>0.91150707268343922</v>
      </c>
      <c r="G189" s="42" t="s">
        <v>552</v>
      </c>
    </row>
    <row r="190" spans="1:9" x14ac:dyDescent="0.3">
      <c r="A190" s="26" t="s">
        <v>215</v>
      </c>
      <c r="B190" s="27" t="s">
        <v>214</v>
      </c>
      <c r="C190" s="32">
        <f>C191+C193</f>
        <v>1596825820.8</v>
      </c>
      <c r="D190" s="32">
        <f>D191+D193</f>
        <v>1463822212</v>
      </c>
      <c r="E190" s="32">
        <f>E191+E193</f>
        <v>1463822212</v>
      </c>
      <c r="F190" s="33">
        <f t="shared" si="16"/>
        <v>1</v>
      </c>
      <c r="G190" s="41">
        <f t="shared" ref="G190:G194" si="17">E190/C190</f>
        <v>0.91670750368166898</v>
      </c>
    </row>
    <row r="191" spans="1:9" x14ac:dyDescent="0.3">
      <c r="A191" s="28" t="s">
        <v>217</v>
      </c>
      <c r="B191" s="29" t="s">
        <v>216</v>
      </c>
      <c r="C191" s="18">
        <v>917774000</v>
      </c>
      <c r="D191" s="34">
        <v>917355000</v>
      </c>
      <c r="E191" s="34">
        <v>917355000</v>
      </c>
      <c r="F191" s="19">
        <f t="shared" si="16"/>
        <v>1</v>
      </c>
      <c r="G191" s="43">
        <f t="shared" si="17"/>
        <v>0.9995434605905158</v>
      </c>
    </row>
    <row r="192" spans="1:9" ht="37.5" x14ac:dyDescent="0.3">
      <c r="A192" s="28" t="s">
        <v>218</v>
      </c>
      <c r="B192" s="29" t="s">
        <v>391</v>
      </c>
      <c r="C192" s="18">
        <v>917774000</v>
      </c>
      <c r="D192" s="34">
        <v>917355000</v>
      </c>
      <c r="E192" s="34">
        <v>917355000</v>
      </c>
      <c r="F192" s="19">
        <f t="shared" si="16"/>
        <v>1</v>
      </c>
      <c r="G192" s="43">
        <f t="shared" si="17"/>
        <v>0.9995434605905158</v>
      </c>
    </row>
    <row r="193" spans="1:7" ht="37.5" x14ac:dyDescent="0.3">
      <c r="A193" s="28" t="s">
        <v>220</v>
      </c>
      <c r="B193" s="29" t="s">
        <v>219</v>
      </c>
      <c r="C193" s="18">
        <v>679051820.79999995</v>
      </c>
      <c r="D193" s="34">
        <v>546467212</v>
      </c>
      <c r="E193" s="34">
        <v>546467212</v>
      </c>
      <c r="F193" s="19">
        <f t="shared" si="16"/>
        <v>1</v>
      </c>
      <c r="G193" s="43">
        <f t="shared" si="17"/>
        <v>0.80475038172521163</v>
      </c>
    </row>
    <row r="194" spans="1:7" ht="37.5" x14ac:dyDescent="0.3">
      <c r="A194" s="28" t="s">
        <v>222</v>
      </c>
      <c r="B194" s="29" t="s">
        <v>221</v>
      </c>
      <c r="C194" s="18">
        <v>679051820.79999995</v>
      </c>
      <c r="D194" s="34">
        <v>546467212</v>
      </c>
      <c r="E194" s="34">
        <v>546467212</v>
      </c>
      <c r="F194" s="19">
        <f t="shared" si="16"/>
        <v>1</v>
      </c>
      <c r="G194" s="43">
        <f t="shared" si="17"/>
        <v>0.80475038172521163</v>
      </c>
    </row>
    <row r="195" spans="1:7" ht="37.5" x14ac:dyDescent="0.3">
      <c r="A195" s="26" t="s">
        <v>224</v>
      </c>
      <c r="B195" s="27" t="s">
        <v>223</v>
      </c>
      <c r="C195" s="35">
        <f>C196+C198+C200+C202+C204+C206+C208+C210+C212+C214+C216+C218+C220+C222+C224+C226</f>
        <v>1874545808.4899998</v>
      </c>
      <c r="D195" s="35">
        <f>D196+D198+D200+D202+D204+D206+D208+D210+D212+D214+D216+D218+D220+D222+D224+D226</f>
        <v>7174682435.7400007</v>
      </c>
      <c r="E195" s="35">
        <f>E196+E198+E200+E202+E204+E206+E208+E210+E212+E214+E216+E218+E220+E222+E224+E226</f>
        <v>6012022920.579999</v>
      </c>
      <c r="F195" s="33">
        <f t="shared" si="16"/>
        <v>0.83794968967987715</v>
      </c>
      <c r="G195" s="41" t="s">
        <v>549</v>
      </c>
    </row>
    <row r="196" spans="1:7" ht="37.5" x14ac:dyDescent="0.3">
      <c r="A196" s="28" t="s">
        <v>225</v>
      </c>
      <c r="B196" s="29" t="s">
        <v>390</v>
      </c>
      <c r="C196" s="18">
        <v>256775053.59</v>
      </c>
      <c r="D196" s="34">
        <v>1095535363.26</v>
      </c>
      <c r="E196" s="34">
        <v>817001446.00999999</v>
      </c>
      <c r="F196" s="19">
        <f t="shared" si="16"/>
        <v>0.74575543009295231</v>
      </c>
      <c r="G196" s="43" t="s">
        <v>549</v>
      </c>
    </row>
    <row r="197" spans="1:7" ht="37.5" x14ac:dyDescent="0.3">
      <c r="A197" s="28" t="s">
        <v>227</v>
      </c>
      <c r="B197" s="29" t="s">
        <v>226</v>
      </c>
      <c r="C197" s="18">
        <v>256775053.59</v>
      </c>
      <c r="D197" s="34">
        <v>1095535363.26</v>
      </c>
      <c r="E197" s="34">
        <v>817001446.00999999</v>
      </c>
      <c r="F197" s="19">
        <f t="shared" si="16"/>
        <v>0.74575543009295231</v>
      </c>
      <c r="G197" s="43" t="s">
        <v>549</v>
      </c>
    </row>
    <row r="198" spans="1:7" ht="93.75" x14ac:dyDescent="0.3">
      <c r="A198" s="28" t="s">
        <v>229</v>
      </c>
      <c r="B198" s="29" t="s">
        <v>228</v>
      </c>
      <c r="C198" s="18">
        <v>409078681.00999999</v>
      </c>
      <c r="D198" s="34">
        <v>2232735194.2800002</v>
      </c>
      <c r="E198" s="34">
        <v>2090831610.76</v>
      </c>
      <c r="F198" s="19">
        <f t="shared" si="16"/>
        <v>0.93644406023448723</v>
      </c>
      <c r="G198" s="43" t="s">
        <v>550</v>
      </c>
    </row>
    <row r="199" spans="1:7" ht="93.75" x14ac:dyDescent="0.3">
      <c r="A199" s="28" t="s">
        <v>231</v>
      </c>
      <c r="B199" s="29" t="s">
        <v>230</v>
      </c>
      <c r="C199" s="18">
        <v>409078681.00999999</v>
      </c>
      <c r="D199" s="34">
        <v>2232735194.2800002</v>
      </c>
      <c r="E199" s="34">
        <v>2090831610.76</v>
      </c>
      <c r="F199" s="19">
        <f t="shared" si="16"/>
        <v>0.93644406023448723</v>
      </c>
      <c r="G199" s="43" t="s">
        <v>550</v>
      </c>
    </row>
    <row r="200" spans="1:7" ht="112.5" x14ac:dyDescent="0.3">
      <c r="A200" s="28" t="s">
        <v>367</v>
      </c>
      <c r="B200" s="29" t="s">
        <v>368</v>
      </c>
      <c r="C200" s="18">
        <v>28965805.16</v>
      </c>
      <c r="D200" s="34">
        <v>515884694.68000001</v>
      </c>
      <c r="E200" s="34">
        <v>178023872.44999999</v>
      </c>
      <c r="F200" s="19">
        <f t="shared" si="16"/>
        <v>0.34508461732989976</v>
      </c>
      <c r="G200" s="43" t="s">
        <v>551</v>
      </c>
    </row>
    <row r="201" spans="1:7" ht="112.5" x14ac:dyDescent="0.3">
      <c r="A201" s="28" t="s">
        <v>369</v>
      </c>
      <c r="B201" s="29" t="s">
        <v>370</v>
      </c>
      <c r="C201" s="18">
        <v>28965805.16</v>
      </c>
      <c r="D201" s="34">
        <v>515884694.68000001</v>
      </c>
      <c r="E201" s="34">
        <v>178023872.44999999</v>
      </c>
      <c r="F201" s="19">
        <f t="shared" ref="F201:F264" si="18">E201/D201</f>
        <v>0.34508461732989976</v>
      </c>
      <c r="G201" s="43" t="s">
        <v>551</v>
      </c>
    </row>
    <row r="202" spans="1:7" ht="93.75" x14ac:dyDescent="0.3">
      <c r="A202" s="28" t="s">
        <v>371</v>
      </c>
      <c r="B202" s="29" t="s">
        <v>372</v>
      </c>
      <c r="C202" s="18">
        <v>292587.21000000002</v>
      </c>
      <c r="D202" s="34">
        <v>246922301.40000001</v>
      </c>
      <c r="E202" s="34">
        <v>1798032.68</v>
      </c>
      <c r="F202" s="19">
        <f t="shared" si="18"/>
        <v>7.281775156822671E-3</v>
      </c>
      <c r="G202" s="43" t="s">
        <v>551</v>
      </c>
    </row>
    <row r="203" spans="1:7" ht="93.75" x14ac:dyDescent="0.3">
      <c r="A203" s="28" t="s">
        <v>373</v>
      </c>
      <c r="B203" s="29" t="s">
        <v>374</v>
      </c>
      <c r="C203" s="18">
        <v>292587.21000000002</v>
      </c>
      <c r="D203" s="34">
        <v>246922301.40000001</v>
      </c>
      <c r="E203" s="34">
        <v>1798032.68</v>
      </c>
      <c r="F203" s="19">
        <f t="shared" si="18"/>
        <v>7.281775156822671E-3</v>
      </c>
      <c r="G203" s="43" t="s">
        <v>551</v>
      </c>
    </row>
    <row r="204" spans="1:7" ht="56.25" x14ac:dyDescent="0.3">
      <c r="A204" s="28" t="s">
        <v>232</v>
      </c>
      <c r="B204" s="29" t="s">
        <v>389</v>
      </c>
      <c r="C204" s="18">
        <v>0</v>
      </c>
      <c r="D204" s="34">
        <v>222017934.78</v>
      </c>
      <c r="E204" s="34">
        <v>222017934.78</v>
      </c>
      <c r="F204" s="19">
        <f t="shared" si="18"/>
        <v>1</v>
      </c>
      <c r="G204" s="11" t="s">
        <v>468</v>
      </c>
    </row>
    <row r="205" spans="1:7" ht="56.25" x14ac:dyDescent="0.3">
      <c r="A205" s="28" t="s">
        <v>233</v>
      </c>
      <c r="B205" s="29" t="s">
        <v>388</v>
      </c>
      <c r="C205" s="18">
        <v>0</v>
      </c>
      <c r="D205" s="34">
        <v>222017934.78</v>
      </c>
      <c r="E205" s="34">
        <v>222017934.78</v>
      </c>
      <c r="F205" s="19">
        <f t="shared" si="18"/>
        <v>1</v>
      </c>
      <c r="G205" s="11" t="s">
        <v>468</v>
      </c>
    </row>
    <row r="206" spans="1:7" ht="75" x14ac:dyDescent="0.3">
      <c r="A206" s="28" t="s">
        <v>375</v>
      </c>
      <c r="B206" s="29" t="s">
        <v>376</v>
      </c>
      <c r="C206" s="18">
        <v>2173913</v>
      </c>
      <c r="D206" s="34">
        <v>0</v>
      </c>
      <c r="E206" s="34">
        <v>0</v>
      </c>
      <c r="F206" s="19">
        <v>0</v>
      </c>
      <c r="G206" s="43">
        <f t="shared" ref="G206:G260" si="19">E206/C206</f>
        <v>0</v>
      </c>
    </row>
    <row r="207" spans="1:7" ht="75" x14ac:dyDescent="0.3">
      <c r="A207" s="28" t="s">
        <v>377</v>
      </c>
      <c r="B207" s="29" t="s">
        <v>378</v>
      </c>
      <c r="C207" s="18">
        <v>2173913</v>
      </c>
      <c r="D207" s="34">
        <v>0</v>
      </c>
      <c r="E207" s="34">
        <v>0</v>
      </c>
      <c r="F207" s="19">
        <v>0</v>
      </c>
      <c r="G207" s="43">
        <f t="shared" si="19"/>
        <v>0</v>
      </c>
    </row>
    <row r="208" spans="1:7" ht="56.25" x14ac:dyDescent="0.3">
      <c r="A208" s="28" t="s">
        <v>379</v>
      </c>
      <c r="B208" s="29" t="s">
        <v>380</v>
      </c>
      <c r="C208" s="18">
        <v>0</v>
      </c>
      <c r="D208" s="34">
        <v>6685758</v>
      </c>
      <c r="E208" s="34">
        <v>6685758</v>
      </c>
      <c r="F208" s="19">
        <f t="shared" si="18"/>
        <v>1</v>
      </c>
      <c r="G208" s="11" t="s">
        <v>468</v>
      </c>
    </row>
    <row r="209" spans="1:7" ht="56.25" x14ac:dyDescent="0.3">
      <c r="A209" s="28" t="s">
        <v>381</v>
      </c>
      <c r="B209" s="29" t="s">
        <v>382</v>
      </c>
      <c r="C209" s="18">
        <v>0</v>
      </c>
      <c r="D209" s="34">
        <v>6685758</v>
      </c>
      <c r="E209" s="34">
        <v>6685758</v>
      </c>
      <c r="F209" s="19">
        <f t="shared" si="18"/>
        <v>1</v>
      </c>
      <c r="G209" s="11" t="s">
        <v>468</v>
      </c>
    </row>
    <row r="210" spans="1:7" ht="75" x14ac:dyDescent="0.3">
      <c r="A210" s="28" t="s">
        <v>235</v>
      </c>
      <c r="B210" s="29" t="s">
        <v>234</v>
      </c>
      <c r="C210" s="18">
        <v>102122905.42</v>
      </c>
      <c r="D210" s="34">
        <v>0</v>
      </c>
      <c r="E210" s="34">
        <v>0</v>
      </c>
      <c r="F210" s="19">
        <v>0</v>
      </c>
      <c r="G210" s="43">
        <f t="shared" si="19"/>
        <v>0</v>
      </c>
    </row>
    <row r="211" spans="1:7" ht="75" x14ac:dyDescent="0.3">
      <c r="A211" s="28" t="s">
        <v>237</v>
      </c>
      <c r="B211" s="29" t="s">
        <v>236</v>
      </c>
      <c r="C211" s="18">
        <v>102122905.42</v>
      </c>
      <c r="D211" s="34">
        <v>0</v>
      </c>
      <c r="E211" s="34">
        <v>0</v>
      </c>
      <c r="F211" s="19">
        <v>0</v>
      </c>
      <c r="G211" s="43">
        <f t="shared" si="19"/>
        <v>0</v>
      </c>
    </row>
    <row r="212" spans="1:7" ht="37.5" x14ac:dyDescent="0.3">
      <c r="A212" s="28" t="s">
        <v>441</v>
      </c>
      <c r="B212" s="29" t="s">
        <v>442</v>
      </c>
      <c r="C212" s="18">
        <v>15469535.800000001</v>
      </c>
      <c r="D212" s="34">
        <v>24933487.5</v>
      </c>
      <c r="E212" s="34">
        <v>17151515.600000001</v>
      </c>
      <c r="F212" s="19">
        <f t="shared" si="18"/>
        <v>0.6878907573599562</v>
      </c>
      <c r="G212" s="43">
        <f t="shared" si="19"/>
        <v>1.108728524355592</v>
      </c>
    </row>
    <row r="213" spans="1:7" ht="37.5" x14ac:dyDescent="0.3">
      <c r="A213" s="28" t="s">
        <v>443</v>
      </c>
      <c r="B213" s="29" t="s">
        <v>444</v>
      </c>
      <c r="C213" s="18">
        <v>15469535.800000001</v>
      </c>
      <c r="D213" s="34">
        <v>24933487.5</v>
      </c>
      <c r="E213" s="34">
        <v>17151515.600000001</v>
      </c>
      <c r="F213" s="19">
        <f t="shared" si="18"/>
        <v>0.6878907573599562</v>
      </c>
      <c r="G213" s="43">
        <f t="shared" si="19"/>
        <v>1.108728524355592</v>
      </c>
    </row>
    <row r="214" spans="1:7" ht="56.25" x14ac:dyDescent="0.3">
      <c r="A214" s="28" t="s">
        <v>420</v>
      </c>
      <c r="B214" s="29" t="s">
        <v>419</v>
      </c>
      <c r="C214" s="18">
        <v>202416701.31</v>
      </c>
      <c r="D214" s="34">
        <v>266796072.47</v>
      </c>
      <c r="E214" s="34">
        <v>258590724</v>
      </c>
      <c r="F214" s="19">
        <f t="shared" si="18"/>
        <v>0.96924486783469177</v>
      </c>
      <c r="G214" s="43" t="s">
        <v>552</v>
      </c>
    </row>
    <row r="215" spans="1:7" ht="75" x14ac:dyDescent="0.3">
      <c r="A215" s="28" t="s">
        <v>422</v>
      </c>
      <c r="B215" s="29" t="s">
        <v>421</v>
      </c>
      <c r="C215" s="18">
        <v>202416701.31</v>
      </c>
      <c r="D215" s="34">
        <v>266796072.47</v>
      </c>
      <c r="E215" s="34">
        <v>258590724</v>
      </c>
      <c r="F215" s="19">
        <f t="shared" si="18"/>
        <v>0.96924486783469177</v>
      </c>
      <c r="G215" s="43" t="s">
        <v>552</v>
      </c>
    </row>
    <row r="216" spans="1:7" ht="37.5" x14ac:dyDescent="0.3">
      <c r="A216" s="28" t="s">
        <v>239</v>
      </c>
      <c r="B216" s="29" t="s">
        <v>238</v>
      </c>
      <c r="C216" s="18">
        <v>10513476</v>
      </c>
      <c r="D216" s="34">
        <v>9853661.7200000007</v>
      </c>
      <c r="E216" s="34">
        <v>9853661.7200000007</v>
      </c>
      <c r="F216" s="19">
        <f t="shared" si="18"/>
        <v>1</v>
      </c>
      <c r="G216" s="43">
        <f t="shared" si="19"/>
        <v>0.93724109133839284</v>
      </c>
    </row>
    <row r="217" spans="1:7" ht="37.5" x14ac:dyDescent="0.3">
      <c r="A217" s="28" t="s">
        <v>241</v>
      </c>
      <c r="B217" s="29" t="s">
        <v>240</v>
      </c>
      <c r="C217" s="18">
        <v>10513476</v>
      </c>
      <c r="D217" s="34">
        <v>9853661.7200000007</v>
      </c>
      <c r="E217" s="34">
        <v>9853661.7200000007</v>
      </c>
      <c r="F217" s="19">
        <f t="shared" si="18"/>
        <v>1</v>
      </c>
      <c r="G217" s="43">
        <f t="shared" si="19"/>
        <v>0.93724109133839284</v>
      </c>
    </row>
    <row r="218" spans="1:7" s="14" customFormat="1" x14ac:dyDescent="0.3">
      <c r="A218" s="30" t="s">
        <v>243</v>
      </c>
      <c r="B218" s="29" t="s">
        <v>242</v>
      </c>
      <c r="C218" s="36">
        <v>84047285</v>
      </c>
      <c r="D218" s="36">
        <v>1276916</v>
      </c>
      <c r="E218" s="36">
        <v>1276916</v>
      </c>
      <c r="F218" s="19">
        <f t="shared" si="18"/>
        <v>1</v>
      </c>
      <c r="G218" s="43">
        <f t="shared" si="19"/>
        <v>1.5192828655916726E-2</v>
      </c>
    </row>
    <row r="219" spans="1:7" s="14" customFormat="1" x14ac:dyDescent="0.3">
      <c r="A219" s="30" t="s">
        <v>245</v>
      </c>
      <c r="B219" s="29" t="s">
        <v>244</v>
      </c>
      <c r="C219" s="36">
        <v>84047285</v>
      </c>
      <c r="D219" s="36">
        <v>1276916</v>
      </c>
      <c r="E219" s="36">
        <v>1276916</v>
      </c>
      <c r="F219" s="19">
        <f t="shared" si="18"/>
        <v>1</v>
      </c>
      <c r="G219" s="43">
        <f t="shared" si="19"/>
        <v>1.5192828655916726E-2</v>
      </c>
    </row>
    <row r="220" spans="1:7" ht="56.25" x14ac:dyDescent="0.3">
      <c r="A220" s="28" t="s">
        <v>247</v>
      </c>
      <c r="B220" s="29" t="s">
        <v>246</v>
      </c>
      <c r="C220" s="18">
        <v>412754891.30000001</v>
      </c>
      <c r="D220" s="34">
        <v>974171952.94000006</v>
      </c>
      <c r="E220" s="34">
        <v>862126109.91999996</v>
      </c>
      <c r="F220" s="19">
        <f t="shared" si="18"/>
        <v>0.88498350554863381</v>
      </c>
      <c r="G220" s="43" t="s">
        <v>518</v>
      </c>
    </row>
    <row r="221" spans="1:7" ht="56.25" x14ac:dyDescent="0.3">
      <c r="A221" s="28" t="s">
        <v>249</v>
      </c>
      <c r="B221" s="29" t="s">
        <v>248</v>
      </c>
      <c r="C221" s="18">
        <v>412754891.30000001</v>
      </c>
      <c r="D221" s="34">
        <v>974171952.94000006</v>
      </c>
      <c r="E221" s="34">
        <v>862126109.91999996</v>
      </c>
      <c r="F221" s="19">
        <f t="shared" si="18"/>
        <v>0.88498350554863381</v>
      </c>
      <c r="G221" s="43" t="s">
        <v>518</v>
      </c>
    </row>
    <row r="222" spans="1:7" ht="37.5" x14ac:dyDescent="0.3">
      <c r="A222" s="28" t="s">
        <v>251</v>
      </c>
      <c r="B222" s="29" t="s">
        <v>250</v>
      </c>
      <c r="C222" s="18">
        <v>144693460.84999999</v>
      </c>
      <c r="D222" s="34">
        <v>146196707.25999999</v>
      </c>
      <c r="E222" s="34">
        <v>146196707.25999999</v>
      </c>
      <c r="F222" s="19">
        <f t="shared" si="18"/>
        <v>1</v>
      </c>
      <c r="G222" s="43">
        <f t="shared" si="19"/>
        <v>1.0103891800028086</v>
      </c>
    </row>
    <row r="223" spans="1:7" ht="37.5" x14ac:dyDescent="0.3">
      <c r="A223" s="28" t="s">
        <v>253</v>
      </c>
      <c r="B223" s="29" t="s">
        <v>252</v>
      </c>
      <c r="C223" s="18">
        <v>144693460.84999999</v>
      </c>
      <c r="D223" s="34">
        <v>146196707.25999999</v>
      </c>
      <c r="E223" s="34">
        <v>146196707.25999999</v>
      </c>
      <c r="F223" s="19">
        <f t="shared" si="18"/>
        <v>1</v>
      </c>
      <c r="G223" s="43">
        <f t="shared" si="19"/>
        <v>1.0103891800028086</v>
      </c>
    </row>
    <row r="224" spans="1:7" ht="37.5" x14ac:dyDescent="0.3">
      <c r="A224" s="28" t="s">
        <v>528</v>
      </c>
      <c r="B224" s="29" t="s">
        <v>526</v>
      </c>
      <c r="C224" s="18">
        <v>0</v>
      </c>
      <c r="D224" s="34">
        <v>232185106.40000001</v>
      </c>
      <c r="E224" s="34">
        <v>223743665.41</v>
      </c>
      <c r="F224" s="19">
        <f t="shared" si="18"/>
        <v>0.96364348635068175</v>
      </c>
      <c r="G224" s="11" t="s">
        <v>468</v>
      </c>
    </row>
    <row r="225" spans="1:7" ht="37.5" x14ac:dyDescent="0.3">
      <c r="A225" s="28" t="s">
        <v>529</v>
      </c>
      <c r="B225" s="29" t="s">
        <v>527</v>
      </c>
      <c r="C225" s="18">
        <v>0</v>
      </c>
      <c r="D225" s="34">
        <v>232185106.40000001</v>
      </c>
      <c r="E225" s="34">
        <v>223743665.41</v>
      </c>
      <c r="F225" s="19">
        <f t="shared" si="18"/>
        <v>0.96364348635068175</v>
      </c>
      <c r="G225" s="11" t="s">
        <v>468</v>
      </c>
    </row>
    <row r="226" spans="1:7" x14ac:dyDescent="0.3">
      <c r="A226" s="28" t="s">
        <v>255</v>
      </c>
      <c r="B226" s="29" t="s">
        <v>254</v>
      </c>
      <c r="C226" s="18">
        <v>205241512.84</v>
      </c>
      <c r="D226" s="34">
        <v>1199487285.05</v>
      </c>
      <c r="E226" s="34">
        <v>1176724965.99</v>
      </c>
      <c r="F226" s="19">
        <f t="shared" si="18"/>
        <v>0.98102329274874212</v>
      </c>
      <c r="G226" s="43" t="s">
        <v>553</v>
      </c>
    </row>
    <row r="227" spans="1:7" x14ac:dyDescent="0.3">
      <c r="A227" s="28" t="s">
        <v>257</v>
      </c>
      <c r="B227" s="29" t="s">
        <v>256</v>
      </c>
      <c r="C227" s="18">
        <v>205241512.84</v>
      </c>
      <c r="D227" s="34">
        <v>1199487285.05</v>
      </c>
      <c r="E227" s="34">
        <v>1176724965.99</v>
      </c>
      <c r="F227" s="19">
        <f t="shared" si="18"/>
        <v>0.98102329274874212</v>
      </c>
      <c r="G227" s="43" t="s">
        <v>553</v>
      </c>
    </row>
    <row r="228" spans="1:7" x14ac:dyDescent="0.3">
      <c r="A228" s="26" t="s">
        <v>259</v>
      </c>
      <c r="B228" s="27" t="s">
        <v>258</v>
      </c>
      <c r="C228" s="32">
        <f>C229+C231+C233+C235+C237+C239+C241</f>
        <v>3737843128.4300003</v>
      </c>
      <c r="D228" s="32">
        <f>D229+D231+D233+D235+D237+D239+D241</f>
        <v>4461613150.29</v>
      </c>
      <c r="E228" s="32">
        <f>E229+E231+E233+E235+E237+E239+E241</f>
        <v>4442613926.4200001</v>
      </c>
      <c r="F228" s="33">
        <f t="shared" si="18"/>
        <v>0.99574162455820159</v>
      </c>
      <c r="G228" s="41">
        <f t="shared" si="19"/>
        <v>1.1885501273794825</v>
      </c>
    </row>
    <row r="229" spans="1:7" ht="37.5" x14ac:dyDescent="0.3">
      <c r="A229" s="28" t="s">
        <v>261</v>
      </c>
      <c r="B229" s="29" t="s">
        <v>260</v>
      </c>
      <c r="C229" s="18">
        <v>3628421971.5700002</v>
      </c>
      <c r="D229" s="34">
        <v>4287924882.29</v>
      </c>
      <c r="E229" s="34">
        <v>4273041936.04</v>
      </c>
      <c r="F229" s="19">
        <f t="shared" si="18"/>
        <v>0.99652910285078233</v>
      </c>
      <c r="G229" s="43">
        <f t="shared" si="19"/>
        <v>1.177658488875007</v>
      </c>
    </row>
    <row r="230" spans="1:7" ht="37.5" x14ac:dyDescent="0.3">
      <c r="A230" s="28" t="s">
        <v>263</v>
      </c>
      <c r="B230" s="29" t="s">
        <v>262</v>
      </c>
      <c r="C230" s="18">
        <v>3628421971.5700002</v>
      </c>
      <c r="D230" s="34">
        <v>4287924882.29</v>
      </c>
      <c r="E230" s="34">
        <v>4273041936.04</v>
      </c>
      <c r="F230" s="19">
        <f t="shared" si="18"/>
        <v>0.99652910285078233</v>
      </c>
      <c r="G230" s="43">
        <f t="shared" si="19"/>
        <v>1.177658488875007</v>
      </c>
    </row>
    <row r="231" spans="1:7" ht="75" x14ac:dyDescent="0.3">
      <c r="A231" s="28" t="s">
        <v>265</v>
      </c>
      <c r="B231" s="29" t="s">
        <v>264</v>
      </c>
      <c r="C231" s="18">
        <v>52658586.229999997</v>
      </c>
      <c r="D231" s="34">
        <v>54767709</v>
      </c>
      <c r="E231" s="34">
        <v>51153380.380000003</v>
      </c>
      <c r="F231" s="19">
        <f t="shared" si="18"/>
        <v>0.93400621121471417</v>
      </c>
      <c r="G231" s="43">
        <f t="shared" si="19"/>
        <v>0.97141575652210599</v>
      </c>
    </row>
    <row r="232" spans="1:7" ht="75" x14ac:dyDescent="0.3">
      <c r="A232" s="28" t="s">
        <v>267</v>
      </c>
      <c r="B232" s="29" t="s">
        <v>266</v>
      </c>
      <c r="C232" s="18">
        <v>52658586.229999997</v>
      </c>
      <c r="D232" s="34">
        <v>54767709</v>
      </c>
      <c r="E232" s="34">
        <v>51153380.380000003</v>
      </c>
      <c r="F232" s="19">
        <f t="shared" si="18"/>
        <v>0.93400621121471417</v>
      </c>
      <c r="G232" s="43">
        <f t="shared" si="19"/>
        <v>0.97141575652210599</v>
      </c>
    </row>
    <row r="233" spans="1:7" ht="75" x14ac:dyDescent="0.3">
      <c r="A233" s="28" t="s">
        <v>269</v>
      </c>
      <c r="B233" s="29" t="s">
        <v>268</v>
      </c>
      <c r="C233" s="18">
        <v>50308500</v>
      </c>
      <c r="D233" s="34">
        <v>116085000</v>
      </c>
      <c r="E233" s="34">
        <v>116085000</v>
      </c>
      <c r="F233" s="19">
        <f t="shared" si="18"/>
        <v>1</v>
      </c>
      <c r="G233" s="43" t="s">
        <v>517</v>
      </c>
    </row>
    <row r="234" spans="1:7" ht="75" x14ac:dyDescent="0.3">
      <c r="A234" s="28" t="s">
        <v>271</v>
      </c>
      <c r="B234" s="29" t="s">
        <v>270</v>
      </c>
      <c r="C234" s="18">
        <v>50308500</v>
      </c>
      <c r="D234" s="34">
        <v>116085000</v>
      </c>
      <c r="E234" s="34">
        <v>116085000</v>
      </c>
      <c r="F234" s="19">
        <f t="shared" si="18"/>
        <v>1</v>
      </c>
      <c r="G234" s="43" t="s">
        <v>517</v>
      </c>
    </row>
    <row r="235" spans="1:7" ht="56.25" x14ac:dyDescent="0.3">
      <c r="A235" s="28" t="s">
        <v>273</v>
      </c>
      <c r="B235" s="29" t="s">
        <v>272</v>
      </c>
      <c r="C235" s="18">
        <v>57819</v>
      </c>
      <c r="D235" s="34">
        <v>979559</v>
      </c>
      <c r="E235" s="34">
        <v>478134</v>
      </c>
      <c r="F235" s="19">
        <f t="shared" si="18"/>
        <v>0.48811148690380057</v>
      </c>
      <c r="G235" s="43" t="s">
        <v>554</v>
      </c>
    </row>
    <row r="236" spans="1:7" ht="56.25" x14ac:dyDescent="0.3">
      <c r="A236" s="28" t="s">
        <v>275</v>
      </c>
      <c r="B236" s="29" t="s">
        <v>274</v>
      </c>
      <c r="C236" s="18">
        <v>57819</v>
      </c>
      <c r="D236" s="34">
        <v>979559</v>
      </c>
      <c r="E236" s="34">
        <v>478134</v>
      </c>
      <c r="F236" s="19">
        <f t="shared" si="18"/>
        <v>0.48811148690380057</v>
      </c>
      <c r="G236" s="43" t="s">
        <v>554</v>
      </c>
    </row>
    <row r="237" spans="1:7" ht="37.5" x14ac:dyDescent="0.3">
      <c r="A237" s="28" t="s">
        <v>277</v>
      </c>
      <c r="B237" s="29" t="s">
        <v>276</v>
      </c>
      <c r="C237" s="18">
        <v>1403241</v>
      </c>
      <c r="D237" s="34">
        <v>0</v>
      </c>
      <c r="E237" s="34">
        <v>0</v>
      </c>
      <c r="F237" s="19">
        <v>0</v>
      </c>
      <c r="G237" s="43">
        <f t="shared" si="19"/>
        <v>0</v>
      </c>
    </row>
    <row r="238" spans="1:7" ht="56.25" x14ac:dyDescent="0.3">
      <c r="A238" s="28" t="s">
        <v>279</v>
      </c>
      <c r="B238" s="29" t="s">
        <v>278</v>
      </c>
      <c r="C238" s="18">
        <v>1403241</v>
      </c>
      <c r="D238" s="34">
        <v>0</v>
      </c>
      <c r="E238" s="34">
        <v>0</v>
      </c>
      <c r="F238" s="19">
        <v>0</v>
      </c>
      <c r="G238" s="43">
        <f t="shared" si="19"/>
        <v>0</v>
      </c>
    </row>
    <row r="239" spans="1:7" ht="37.5" x14ac:dyDescent="0.3">
      <c r="A239" s="28" t="s">
        <v>445</v>
      </c>
      <c r="B239" s="29" t="s">
        <v>446</v>
      </c>
      <c r="C239" s="18">
        <v>4993010.63</v>
      </c>
      <c r="D239" s="34">
        <v>0</v>
      </c>
      <c r="E239" s="34">
        <v>0</v>
      </c>
      <c r="F239" s="19">
        <v>0</v>
      </c>
      <c r="G239" s="43">
        <f t="shared" si="19"/>
        <v>0</v>
      </c>
    </row>
    <row r="240" spans="1:7" ht="37.5" x14ac:dyDescent="0.3">
      <c r="A240" s="28" t="s">
        <v>447</v>
      </c>
      <c r="B240" s="29" t="s">
        <v>448</v>
      </c>
      <c r="C240" s="18">
        <v>4993010.63</v>
      </c>
      <c r="D240" s="34">
        <v>0</v>
      </c>
      <c r="E240" s="34">
        <v>0</v>
      </c>
      <c r="F240" s="19">
        <v>0</v>
      </c>
      <c r="G240" s="43">
        <f t="shared" si="19"/>
        <v>0</v>
      </c>
    </row>
    <row r="241" spans="1:7" ht="37.5" x14ac:dyDescent="0.3">
      <c r="A241" s="28" t="s">
        <v>530</v>
      </c>
      <c r="B241" s="29" t="s">
        <v>532</v>
      </c>
      <c r="C241" s="18">
        <v>0</v>
      </c>
      <c r="D241" s="34">
        <f>1933900-77900</f>
        <v>1856000</v>
      </c>
      <c r="E241" s="34">
        <v>1855476</v>
      </c>
      <c r="F241" s="19">
        <f t="shared" si="18"/>
        <v>0.99971767241379306</v>
      </c>
      <c r="G241" s="11" t="s">
        <v>468</v>
      </c>
    </row>
    <row r="242" spans="1:7" ht="37.5" x14ac:dyDescent="0.3">
      <c r="A242" s="28" t="s">
        <v>531</v>
      </c>
      <c r="B242" s="29" t="s">
        <v>533</v>
      </c>
      <c r="C242" s="18">
        <v>0</v>
      </c>
      <c r="D242" s="34">
        <f>1933900-77900</f>
        <v>1856000</v>
      </c>
      <c r="E242" s="34">
        <v>1855476</v>
      </c>
      <c r="F242" s="19">
        <f t="shared" si="18"/>
        <v>0.99971767241379306</v>
      </c>
      <c r="G242" s="11" t="s">
        <v>468</v>
      </c>
    </row>
    <row r="243" spans="1:7" x14ac:dyDescent="0.3">
      <c r="A243" s="26" t="s">
        <v>281</v>
      </c>
      <c r="B243" s="27" t="s">
        <v>280</v>
      </c>
      <c r="C243" s="37">
        <f>C244+C246+C248+C250+C252+C254+C256+C258</f>
        <v>2399748928.4200001</v>
      </c>
      <c r="D243" s="37">
        <f>D244+D246+D248+D250+D252+D254+D256+D258</f>
        <v>955326470.75999999</v>
      </c>
      <c r="E243" s="37">
        <f>E244+E246+E248+E250+E252+E254+E256+E258</f>
        <v>893177801.71000004</v>
      </c>
      <c r="F243" s="33">
        <f t="shared" si="18"/>
        <v>0.93494509892460298</v>
      </c>
      <c r="G243" s="41">
        <f t="shared" si="19"/>
        <v>0.37219635401528034</v>
      </c>
    </row>
    <row r="244" spans="1:7" ht="75" x14ac:dyDescent="0.3">
      <c r="A244" s="28" t="s">
        <v>534</v>
      </c>
      <c r="B244" s="29" t="s">
        <v>536</v>
      </c>
      <c r="C244" s="18">
        <v>0</v>
      </c>
      <c r="D244" s="18">
        <v>7620814.3200000003</v>
      </c>
      <c r="E244" s="18">
        <v>7620814.3200000003</v>
      </c>
      <c r="F244" s="19">
        <f t="shared" si="18"/>
        <v>1</v>
      </c>
      <c r="G244" s="43">
        <v>0</v>
      </c>
    </row>
    <row r="245" spans="1:7" ht="75" x14ac:dyDescent="0.3">
      <c r="A245" s="28" t="s">
        <v>535</v>
      </c>
      <c r="B245" s="29" t="s">
        <v>537</v>
      </c>
      <c r="C245" s="18">
        <v>0</v>
      </c>
      <c r="D245" s="18">
        <v>7620814.3200000003</v>
      </c>
      <c r="E245" s="18">
        <v>7620814.3200000003</v>
      </c>
      <c r="F245" s="19">
        <f t="shared" si="18"/>
        <v>1</v>
      </c>
      <c r="G245" s="43">
        <v>0</v>
      </c>
    </row>
    <row r="246" spans="1:7" s="14" customFormat="1" ht="56.25" x14ac:dyDescent="0.3">
      <c r="A246" s="30" t="s">
        <v>424</v>
      </c>
      <c r="B246" s="29" t="s">
        <v>423</v>
      </c>
      <c r="C246" s="36">
        <v>152369628.87</v>
      </c>
      <c r="D246" s="36">
        <v>158135420</v>
      </c>
      <c r="E246" s="36">
        <v>158135420</v>
      </c>
      <c r="F246" s="19">
        <f t="shared" si="18"/>
        <v>1</v>
      </c>
      <c r="G246" s="43">
        <f t="shared" si="19"/>
        <v>1.0378408162621391</v>
      </c>
    </row>
    <row r="247" spans="1:7" s="14" customFormat="1" ht="75" x14ac:dyDescent="0.3">
      <c r="A247" s="30" t="s">
        <v>426</v>
      </c>
      <c r="B247" s="29" t="s">
        <v>425</v>
      </c>
      <c r="C247" s="36">
        <v>152369628.87</v>
      </c>
      <c r="D247" s="36">
        <v>158135420</v>
      </c>
      <c r="E247" s="36">
        <v>158135420</v>
      </c>
      <c r="F247" s="19">
        <f t="shared" si="18"/>
        <v>1</v>
      </c>
      <c r="G247" s="43">
        <f t="shared" si="19"/>
        <v>1.0378408162621391</v>
      </c>
    </row>
    <row r="248" spans="1:7" s="14" customFormat="1" ht="37.5" x14ac:dyDescent="0.3">
      <c r="A248" s="30" t="s">
        <v>449</v>
      </c>
      <c r="B248" s="29" t="s">
        <v>450</v>
      </c>
      <c r="C248" s="36">
        <v>196150000</v>
      </c>
      <c r="D248" s="36">
        <v>0</v>
      </c>
      <c r="E248" s="36">
        <v>0</v>
      </c>
      <c r="F248" s="19">
        <v>0</v>
      </c>
      <c r="G248" s="43">
        <f t="shared" si="19"/>
        <v>0</v>
      </c>
    </row>
    <row r="249" spans="1:7" s="14" customFormat="1" ht="37.5" x14ac:dyDescent="0.3">
      <c r="A249" s="30" t="s">
        <v>451</v>
      </c>
      <c r="B249" s="29" t="s">
        <v>452</v>
      </c>
      <c r="C249" s="36">
        <v>196150000</v>
      </c>
      <c r="D249" s="36">
        <v>0</v>
      </c>
      <c r="E249" s="36">
        <v>0</v>
      </c>
      <c r="F249" s="19">
        <v>0</v>
      </c>
      <c r="G249" s="43">
        <f t="shared" si="19"/>
        <v>0</v>
      </c>
    </row>
    <row r="250" spans="1:7" ht="37.5" x14ac:dyDescent="0.3">
      <c r="A250" s="28" t="s">
        <v>538</v>
      </c>
      <c r="B250" s="29" t="s">
        <v>540</v>
      </c>
      <c r="C250" s="18">
        <v>0</v>
      </c>
      <c r="D250" s="34">
        <v>737870356.70000005</v>
      </c>
      <c r="E250" s="34">
        <v>695628334.62</v>
      </c>
      <c r="F250" s="19">
        <f t="shared" si="18"/>
        <v>0.94275143093033265</v>
      </c>
      <c r="G250" s="11" t="s">
        <v>468</v>
      </c>
    </row>
    <row r="251" spans="1:7" ht="37.5" x14ac:dyDescent="0.3">
      <c r="A251" s="28" t="s">
        <v>539</v>
      </c>
      <c r="B251" s="29" t="s">
        <v>541</v>
      </c>
      <c r="C251" s="18">
        <v>0</v>
      </c>
      <c r="D251" s="34">
        <v>737870356.70000005</v>
      </c>
      <c r="E251" s="34">
        <v>695628334.62</v>
      </c>
      <c r="F251" s="19">
        <f t="shared" si="18"/>
        <v>0.94275143093033265</v>
      </c>
      <c r="G251" s="11" t="s">
        <v>468</v>
      </c>
    </row>
    <row r="252" spans="1:7" ht="56.25" x14ac:dyDescent="0.3">
      <c r="A252" s="28" t="s">
        <v>283</v>
      </c>
      <c r="B252" s="29" t="s">
        <v>282</v>
      </c>
      <c r="C252" s="18">
        <v>2032732162.55</v>
      </c>
      <c r="D252" s="34">
        <v>0</v>
      </c>
      <c r="E252" s="34">
        <v>0</v>
      </c>
      <c r="F252" s="19">
        <v>0</v>
      </c>
      <c r="G252" s="43">
        <f t="shared" si="19"/>
        <v>0</v>
      </c>
    </row>
    <row r="253" spans="1:7" ht="75" x14ac:dyDescent="0.3">
      <c r="A253" s="28" t="s">
        <v>285</v>
      </c>
      <c r="B253" s="29" t="s">
        <v>284</v>
      </c>
      <c r="C253" s="18">
        <v>2032732162.55</v>
      </c>
      <c r="D253" s="34">
        <v>0</v>
      </c>
      <c r="E253" s="34">
        <v>0</v>
      </c>
      <c r="F253" s="19">
        <v>0</v>
      </c>
      <c r="G253" s="43">
        <f t="shared" si="19"/>
        <v>0</v>
      </c>
    </row>
    <row r="254" spans="1:7" ht="37.5" x14ac:dyDescent="0.3">
      <c r="A254" s="28" t="s">
        <v>453</v>
      </c>
      <c r="B254" s="29" t="s">
        <v>454</v>
      </c>
      <c r="C254" s="18">
        <v>5000000</v>
      </c>
      <c r="D254" s="34">
        <v>10000000</v>
      </c>
      <c r="E254" s="34">
        <v>10000000</v>
      </c>
      <c r="F254" s="19">
        <f t="shared" si="18"/>
        <v>1</v>
      </c>
      <c r="G254" s="43" t="s">
        <v>515</v>
      </c>
    </row>
    <row r="255" spans="1:7" ht="37.5" x14ac:dyDescent="0.3">
      <c r="A255" s="28" t="s">
        <v>455</v>
      </c>
      <c r="B255" s="29" t="s">
        <v>456</v>
      </c>
      <c r="C255" s="18">
        <v>5000000</v>
      </c>
      <c r="D255" s="34">
        <v>10000000</v>
      </c>
      <c r="E255" s="34">
        <v>10000000</v>
      </c>
      <c r="F255" s="19">
        <f t="shared" si="18"/>
        <v>1</v>
      </c>
      <c r="G255" s="43" t="s">
        <v>515</v>
      </c>
    </row>
    <row r="256" spans="1:7" ht="37.5" x14ac:dyDescent="0.3">
      <c r="A256" s="28" t="s">
        <v>427</v>
      </c>
      <c r="B256" s="29" t="s">
        <v>457</v>
      </c>
      <c r="C256" s="18">
        <v>0</v>
      </c>
      <c r="D256" s="34">
        <v>0</v>
      </c>
      <c r="E256" s="34">
        <v>0</v>
      </c>
      <c r="F256" s="19" t="e">
        <f t="shared" si="18"/>
        <v>#DIV/0!</v>
      </c>
      <c r="G256" s="11" t="s">
        <v>468</v>
      </c>
    </row>
    <row r="257" spans="1:7" ht="37.5" x14ac:dyDescent="0.3">
      <c r="A257" s="28" t="s">
        <v>429</v>
      </c>
      <c r="B257" s="29" t="s">
        <v>428</v>
      </c>
      <c r="C257" s="18">
        <v>0</v>
      </c>
      <c r="D257" s="34">
        <f>1732974-1732974</f>
        <v>0</v>
      </c>
      <c r="E257" s="34">
        <v>0</v>
      </c>
      <c r="F257" s="19" t="e">
        <f t="shared" si="18"/>
        <v>#DIV/0!</v>
      </c>
      <c r="G257" s="11" t="s">
        <v>468</v>
      </c>
    </row>
    <row r="258" spans="1:7" x14ac:dyDescent="0.3">
      <c r="A258" s="28" t="s">
        <v>415</v>
      </c>
      <c r="B258" s="29" t="s">
        <v>418</v>
      </c>
      <c r="C258" s="18">
        <v>13497137</v>
      </c>
      <c r="D258" s="34">
        <v>41699879.740000002</v>
      </c>
      <c r="E258" s="34">
        <v>21793232.77</v>
      </c>
      <c r="F258" s="19">
        <f t="shared" si="18"/>
        <v>0.52262099809115659</v>
      </c>
      <c r="G258" s="43" t="s">
        <v>555</v>
      </c>
    </row>
    <row r="259" spans="1:7" ht="37.5" x14ac:dyDescent="0.3">
      <c r="A259" s="28" t="s">
        <v>416</v>
      </c>
      <c r="B259" s="29" t="s">
        <v>417</v>
      </c>
      <c r="C259" s="18">
        <v>13497137</v>
      </c>
      <c r="D259" s="34">
        <v>41699879.740000002</v>
      </c>
      <c r="E259" s="34">
        <v>21793232.77</v>
      </c>
      <c r="F259" s="19">
        <f t="shared" si="18"/>
        <v>0.52262099809115659</v>
      </c>
      <c r="G259" s="43" t="s">
        <v>555</v>
      </c>
    </row>
    <row r="260" spans="1:7" ht="19.5" x14ac:dyDescent="0.3">
      <c r="A260" s="23" t="s">
        <v>383</v>
      </c>
      <c r="B260" s="24" t="s">
        <v>384</v>
      </c>
      <c r="C260" s="21">
        <v>441596.33</v>
      </c>
      <c r="D260" s="21">
        <f t="shared" ref="D260:E260" si="20">D261</f>
        <v>1114247.72</v>
      </c>
      <c r="E260" s="21">
        <f t="shared" si="20"/>
        <v>1114247.72</v>
      </c>
      <c r="F260" s="22">
        <f t="shared" si="18"/>
        <v>1</v>
      </c>
      <c r="G260" s="42">
        <f t="shared" si="19"/>
        <v>2.5232268574333485</v>
      </c>
    </row>
    <row r="261" spans="1:7" x14ac:dyDescent="0.3">
      <c r="A261" s="28" t="s">
        <v>385</v>
      </c>
      <c r="B261" s="29" t="s">
        <v>386</v>
      </c>
      <c r="C261" s="18">
        <v>441596.33</v>
      </c>
      <c r="D261" s="34">
        <v>1114247.72</v>
      </c>
      <c r="E261" s="34">
        <v>1114247.72</v>
      </c>
      <c r="F261" s="19">
        <f t="shared" si="18"/>
        <v>1</v>
      </c>
      <c r="G261" s="43" t="s">
        <v>520</v>
      </c>
    </row>
    <row r="262" spans="1:7" x14ac:dyDescent="0.3">
      <c r="A262" s="28" t="s">
        <v>387</v>
      </c>
      <c r="B262" s="29" t="s">
        <v>386</v>
      </c>
      <c r="C262" s="18">
        <v>441596.33</v>
      </c>
      <c r="D262" s="34">
        <v>1114247.72</v>
      </c>
      <c r="E262" s="34">
        <v>1114247.72</v>
      </c>
      <c r="F262" s="19">
        <f t="shared" si="18"/>
        <v>1</v>
      </c>
      <c r="G262" s="43" t="s">
        <v>520</v>
      </c>
    </row>
    <row r="263" spans="1:7" s="20" customFormat="1" ht="78" x14ac:dyDescent="0.25">
      <c r="A263" s="23" t="s">
        <v>543</v>
      </c>
      <c r="B263" s="24" t="s">
        <v>542</v>
      </c>
      <c r="C263" s="21">
        <v>0</v>
      </c>
      <c r="D263" s="31">
        <v>0.01</v>
      </c>
      <c r="E263" s="31">
        <v>0.01</v>
      </c>
      <c r="F263" s="19">
        <f t="shared" si="18"/>
        <v>1</v>
      </c>
      <c r="G263" s="11" t="s">
        <v>468</v>
      </c>
    </row>
    <row r="264" spans="1:7" ht="37.5" x14ac:dyDescent="0.3">
      <c r="A264" s="28" t="s">
        <v>544</v>
      </c>
      <c r="B264" s="29" t="s">
        <v>545</v>
      </c>
      <c r="C264" s="18">
        <v>0</v>
      </c>
      <c r="D264" s="34">
        <v>0.01</v>
      </c>
      <c r="E264" s="34">
        <v>0.01</v>
      </c>
      <c r="F264" s="19">
        <f t="shared" si="18"/>
        <v>1</v>
      </c>
      <c r="G264" s="11" t="s">
        <v>468</v>
      </c>
    </row>
    <row r="265" spans="1:7" s="14" customFormat="1" ht="58.5" x14ac:dyDescent="0.3">
      <c r="A265" s="25" t="s">
        <v>287</v>
      </c>
      <c r="B265" s="24" t="s">
        <v>286</v>
      </c>
      <c r="C265" s="38">
        <v>-2386522.81</v>
      </c>
      <c r="D265" s="38">
        <f>D266</f>
        <v>-27921666.420000002</v>
      </c>
      <c r="E265" s="38">
        <f>E266</f>
        <v>-27921666.420000002</v>
      </c>
      <c r="F265" s="22">
        <f t="shared" ref="F265:F273" si="21">E265/D265</f>
        <v>1</v>
      </c>
      <c r="G265" s="45">
        <f t="shared" ref="G265:G271" si="22">E265/C265</f>
        <v>11.699727445722591</v>
      </c>
    </row>
    <row r="266" spans="1:7" s="14" customFormat="1" ht="56.25" x14ac:dyDescent="0.3">
      <c r="A266" s="30" t="s">
        <v>289</v>
      </c>
      <c r="B266" s="29" t="s">
        <v>288</v>
      </c>
      <c r="C266" s="36">
        <v>-2386522.81</v>
      </c>
      <c r="D266" s="36">
        <v>-27921666.420000002</v>
      </c>
      <c r="E266" s="36">
        <v>-27921666.420000002</v>
      </c>
      <c r="F266" s="19">
        <f t="shared" si="21"/>
        <v>1</v>
      </c>
      <c r="G266" s="44">
        <f t="shared" si="22"/>
        <v>11.699727445722591</v>
      </c>
    </row>
    <row r="267" spans="1:7" s="14" customFormat="1" ht="56.25" x14ac:dyDescent="0.3">
      <c r="A267" s="30" t="s">
        <v>458</v>
      </c>
      <c r="B267" s="29" t="s">
        <v>459</v>
      </c>
      <c r="C267" s="36">
        <v>-1650082.53</v>
      </c>
      <c r="D267" s="36">
        <v>0</v>
      </c>
      <c r="E267" s="36">
        <v>0</v>
      </c>
      <c r="F267" s="19">
        <v>0</v>
      </c>
      <c r="G267" s="46">
        <f t="shared" si="22"/>
        <v>0</v>
      </c>
    </row>
    <row r="268" spans="1:7" s="14" customFormat="1" ht="37.5" x14ac:dyDescent="0.3">
      <c r="A268" s="30" t="s">
        <v>460</v>
      </c>
      <c r="B268" s="29" t="s">
        <v>461</v>
      </c>
      <c r="C268" s="36">
        <v>-9875.7900000000009</v>
      </c>
      <c r="D268" s="36">
        <v>0</v>
      </c>
      <c r="E268" s="36">
        <v>0</v>
      </c>
      <c r="F268" s="19">
        <v>0</v>
      </c>
      <c r="G268" s="46">
        <f t="shared" si="22"/>
        <v>0</v>
      </c>
    </row>
    <row r="269" spans="1:7" s="14" customFormat="1" ht="37.5" x14ac:dyDescent="0.3">
      <c r="A269" s="30" t="s">
        <v>546</v>
      </c>
      <c r="B269" s="29" t="s">
        <v>547</v>
      </c>
      <c r="C269" s="36">
        <v>0</v>
      </c>
      <c r="D269" s="36">
        <v>-142074</v>
      </c>
      <c r="E269" s="36">
        <v>-142074</v>
      </c>
      <c r="F269" s="19">
        <f t="shared" si="21"/>
        <v>1</v>
      </c>
      <c r="G269" s="11" t="s">
        <v>468</v>
      </c>
    </row>
    <row r="270" spans="1:7" s="14" customFormat="1" ht="75" x14ac:dyDescent="0.3">
      <c r="A270" s="30" t="s">
        <v>462</v>
      </c>
      <c r="B270" s="29" t="s">
        <v>463</v>
      </c>
      <c r="C270" s="36">
        <v>-512.36</v>
      </c>
      <c r="D270" s="36">
        <v>0</v>
      </c>
      <c r="E270" s="36">
        <v>0</v>
      </c>
      <c r="F270" s="19">
        <v>0</v>
      </c>
      <c r="G270" s="46">
        <f t="shared" si="22"/>
        <v>0</v>
      </c>
    </row>
    <row r="271" spans="1:7" s="14" customFormat="1" ht="75" x14ac:dyDescent="0.3">
      <c r="A271" s="30" t="s">
        <v>464</v>
      </c>
      <c r="B271" s="29" t="s">
        <v>465</v>
      </c>
      <c r="C271" s="36">
        <v>-391495</v>
      </c>
      <c r="D271" s="36">
        <v>0</v>
      </c>
      <c r="E271" s="36">
        <v>0</v>
      </c>
      <c r="F271" s="19">
        <v>0</v>
      </c>
      <c r="G271" s="46">
        <f t="shared" si="22"/>
        <v>0</v>
      </c>
    </row>
    <row r="272" spans="1:7" s="14" customFormat="1" ht="56.25" x14ac:dyDescent="0.3">
      <c r="A272" s="30" t="s">
        <v>291</v>
      </c>
      <c r="B272" s="29" t="s">
        <v>290</v>
      </c>
      <c r="C272" s="36">
        <v>-334557.13</v>
      </c>
      <c r="D272" s="36">
        <v>-27779592.420000002</v>
      </c>
      <c r="E272" s="36">
        <v>-27779592.420000002</v>
      </c>
      <c r="F272" s="19">
        <f t="shared" si="21"/>
        <v>1</v>
      </c>
      <c r="G272" s="11" t="s">
        <v>468</v>
      </c>
    </row>
    <row r="273" spans="1:7" x14ac:dyDescent="0.3">
      <c r="A273" s="75" t="s">
        <v>410</v>
      </c>
      <c r="B273" s="76"/>
      <c r="C273" s="39">
        <f>C6+C188</f>
        <v>12961161786.780001</v>
      </c>
      <c r="D273" s="70">
        <f>D6+D188</f>
        <v>17688821443.700001</v>
      </c>
      <c r="E273" s="39">
        <f t="shared" ref="E273" si="23">E6+E188</f>
        <v>16522141696.15</v>
      </c>
      <c r="F273" s="40">
        <f t="shared" si="21"/>
        <v>0.93404423515363588</v>
      </c>
      <c r="G273" s="47" t="s">
        <v>552</v>
      </c>
    </row>
    <row r="274" spans="1:7" ht="53.25" customHeight="1" x14ac:dyDescent="0.3">
      <c r="C274" s="72"/>
      <c r="D274" s="71"/>
    </row>
    <row r="275" spans="1:7" x14ac:dyDescent="0.3">
      <c r="A275" s="17" t="s">
        <v>439</v>
      </c>
      <c r="C275" s="72"/>
      <c r="D275" s="71"/>
    </row>
    <row r="276" spans="1:7" x14ac:dyDescent="0.3">
      <c r="A276" s="17" t="s">
        <v>440</v>
      </c>
      <c r="D276" s="13"/>
      <c r="E276" s="13"/>
    </row>
    <row r="277" spans="1:7" x14ac:dyDescent="0.3">
      <c r="E277" s="13"/>
    </row>
    <row r="279" spans="1:7" x14ac:dyDescent="0.3">
      <c r="E279" s="13"/>
    </row>
  </sheetData>
  <mergeCells count="2">
    <mergeCell ref="A2:G2"/>
    <mergeCell ref="A273:B273"/>
  </mergeCells>
  <pageMargins left="0.59055118110236227" right="0.59055118110236227" top="0.78740157480314965" bottom="0.39370078740157483" header="0" footer="0"/>
  <pageSetup paperSize="9" scale="54" fitToHeight="0" orientation="landscape" r:id="rId1"/>
  <headerFooter>
    <oddFooter>&amp;R&amp;P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2022 год ПО Росписи</vt:lpstr>
      <vt:lpstr>'Доходы 2022 год ПО Росписи'!Заголовки_для_печати</vt:lpstr>
      <vt:lpstr>'Доходы 2022 год ПО Росписи'!Область_печати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2023-03-31T08:29:26Z</cp:lastPrinted>
  <dcterms:created xsi:type="dcterms:W3CDTF">2019-04-08T05:40:33Z</dcterms:created>
  <dcterms:modified xsi:type="dcterms:W3CDTF">2023-03-31T08:31:03Z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