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КАП. вложения (без 0409)" sheetId="7" r:id="rId1"/>
  </sheets>
  <calcPr calcId="145621"/>
</workbook>
</file>

<file path=xl/calcChain.xml><?xml version="1.0" encoding="utf-8"?>
<calcChain xmlns="http://schemas.openxmlformats.org/spreadsheetml/2006/main">
  <c r="H81" i="7" l="1"/>
  <c r="O93" i="7" l="1"/>
  <c r="N93" i="7"/>
  <c r="M93" i="7"/>
  <c r="L93" i="7" s="1"/>
  <c r="K93" i="7"/>
  <c r="J93" i="7"/>
  <c r="I93" i="7"/>
  <c r="P95" i="7"/>
  <c r="L95" i="7"/>
  <c r="H95" i="7"/>
  <c r="L94" i="7"/>
  <c r="H94" i="7"/>
  <c r="S92" i="7"/>
  <c r="P92" i="7" s="1"/>
  <c r="L92" i="7"/>
  <c r="H92" i="7"/>
  <c r="S90" i="7"/>
  <c r="S89" i="7"/>
  <c r="S88" i="7"/>
  <c r="S87" i="7"/>
  <c r="R90" i="7"/>
  <c r="R89" i="7"/>
  <c r="R88" i="7"/>
  <c r="O91" i="7"/>
  <c r="O86" i="7" s="1"/>
  <c r="N91" i="7"/>
  <c r="N86" i="7" s="1"/>
  <c r="M91" i="7"/>
  <c r="M86" i="7" s="1"/>
  <c r="K91" i="7"/>
  <c r="K86" i="7" s="1"/>
  <c r="J91" i="7"/>
  <c r="J86" i="7" s="1"/>
  <c r="I91" i="7"/>
  <c r="I86" i="7" s="1"/>
  <c r="H86" i="7" s="1"/>
  <c r="Q85" i="7"/>
  <c r="Q84" i="7"/>
  <c r="R85" i="7"/>
  <c r="R84" i="7"/>
  <c r="S85" i="7"/>
  <c r="S84" i="7"/>
  <c r="P85" i="7"/>
  <c r="P84" i="7"/>
  <c r="L85" i="7"/>
  <c r="L84" i="7"/>
  <c r="H85" i="7"/>
  <c r="H84" i="7"/>
  <c r="O83" i="7"/>
  <c r="O78" i="7" s="1"/>
  <c r="N83" i="7"/>
  <c r="N78" i="7" s="1"/>
  <c r="M83" i="7"/>
  <c r="M78" i="7" s="1"/>
  <c r="K83" i="7"/>
  <c r="K78" i="7" s="1"/>
  <c r="J83" i="7"/>
  <c r="J78" i="7" s="1"/>
  <c r="I83" i="7"/>
  <c r="I78" i="7" s="1"/>
  <c r="O77" i="7"/>
  <c r="O74" i="7" s="1"/>
  <c r="N77" i="7"/>
  <c r="N74" i="7" s="1"/>
  <c r="M77" i="7"/>
  <c r="M74" i="7" s="1"/>
  <c r="I77" i="7"/>
  <c r="I74" i="7" s="1"/>
  <c r="J77" i="7"/>
  <c r="J74" i="7" s="1"/>
  <c r="K77" i="7"/>
  <c r="K74" i="7" s="1"/>
  <c r="Q76" i="7"/>
  <c r="R76" i="7"/>
  <c r="S76" i="7"/>
  <c r="Q75" i="7"/>
  <c r="R75" i="7"/>
  <c r="S75" i="7"/>
  <c r="L76" i="7"/>
  <c r="L75" i="7"/>
  <c r="H76" i="7"/>
  <c r="H75" i="7"/>
  <c r="R73" i="7"/>
  <c r="R72" i="7"/>
  <c r="R71" i="7"/>
  <c r="S73" i="7"/>
  <c r="S72" i="7"/>
  <c r="S71" i="7"/>
  <c r="S69" i="7"/>
  <c r="S68" i="7"/>
  <c r="S67" i="7"/>
  <c r="Q67" i="7"/>
  <c r="R69" i="7"/>
  <c r="R68" i="7"/>
  <c r="R67" i="7"/>
  <c r="Q73" i="7"/>
  <c r="Q72" i="7"/>
  <c r="Q71" i="7"/>
  <c r="Q69" i="7"/>
  <c r="Q68" i="7"/>
  <c r="S65" i="7"/>
  <c r="R65" i="7"/>
  <c r="Q65" i="7"/>
  <c r="S64" i="7"/>
  <c r="R64" i="7"/>
  <c r="Q64" i="7"/>
  <c r="S63" i="7"/>
  <c r="R63" i="7"/>
  <c r="Q63" i="7"/>
  <c r="L73" i="7"/>
  <c r="L72" i="7"/>
  <c r="L71" i="7"/>
  <c r="H73" i="7"/>
  <c r="H72" i="7"/>
  <c r="H71" i="7"/>
  <c r="L69" i="7"/>
  <c r="L68" i="7"/>
  <c r="L67" i="7"/>
  <c r="H69" i="7"/>
  <c r="H68" i="7"/>
  <c r="H67" i="7"/>
  <c r="I70" i="7"/>
  <c r="M70" i="7"/>
  <c r="N70" i="7"/>
  <c r="J70" i="7"/>
  <c r="O70" i="7"/>
  <c r="K70" i="7"/>
  <c r="L65" i="7"/>
  <c r="L64" i="7"/>
  <c r="L63" i="7"/>
  <c r="H65" i="7"/>
  <c r="H64" i="7"/>
  <c r="H63" i="7"/>
  <c r="O66" i="7"/>
  <c r="N66" i="7"/>
  <c r="M66" i="7"/>
  <c r="K66" i="7"/>
  <c r="J66" i="7"/>
  <c r="I66" i="7"/>
  <c r="M62" i="7"/>
  <c r="I62" i="7"/>
  <c r="H61" i="7"/>
  <c r="H60" i="7"/>
  <c r="N62" i="7"/>
  <c r="J62" i="7"/>
  <c r="S61" i="7"/>
  <c r="S60" i="7"/>
  <c r="R61" i="7"/>
  <c r="R60" i="7"/>
  <c r="Q61" i="7"/>
  <c r="Q60" i="7"/>
  <c r="O62" i="7"/>
  <c r="O57" i="7" s="1"/>
  <c r="L61" i="7"/>
  <c r="P61" i="7"/>
  <c r="K62" i="7"/>
  <c r="K57" i="7" s="1"/>
  <c r="R59" i="7"/>
  <c r="Q59" i="7"/>
  <c r="L60" i="7"/>
  <c r="L59" i="7"/>
  <c r="H59" i="7"/>
  <c r="P60" i="7"/>
  <c r="S59" i="7"/>
  <c r="Q58" i="7"/>
  <c r="R58" i="7"/>
  <c r="S58" i="7"/>
  <c r="L58" i="7"/>
  <c r="H58" i="7"/>
  <c r="L56" i="7"/>
  <c r="S56" i="7"/>
  <c r="H56" i="7"/>
  <c r="L55" i="7"/>
  <c r="S55" i="7"/>
  <c r="P55" i="7" s="1"/>
  <c r="H55" i="7"/>
  <c r="L54" i="7"/>
  <c r="S54" i="7"/>
  <c r="P54" i="7" s="1"/>
  <c r="H54" i="7"/>
  <c r="L53" i="7"/>
  <c r="H53" i="7"/>
  <c r="S53" i="7"/>
  <c r="P53" i="7" s="1"/>
  <c r="L52" i="7"/>
  <c r="H52" i="7"/>
  <c r="R52" i="7"/>
  <c r="S52" i="7"/>
  <c r="L51" i="7"/>
  <c r="S51" i="7"/>
  <c r="P51" i="7" s="1"/>
  <c r="H51" i="7"/>
  <c r="S50" i="7"/>
  <c r="R50" i="7"/>
  <c r="L50" i="7"/>
  <c r="H50" i="7"/>
  <c r="Q49" i="7"/>
  <c r="O49" i="7"/>
  <c r="N49" i="7"/>
  <c r="M49" i="7"/>
  <c r="I49" i="7"/>
  <c r="J49" i="7"/>
  <c r="K49" i="7"/>
  <c r="O36" i="7"/>
  <c r="N36" i="7"/>
  <c r="J36" i="7"/>
  <c r="K36" i="7"/>
  <c r="L35" i="7"/>
  <c r="H35" i="7"/>
  <c r="S35" i="7"/>
  <c r="P35" i="7" s="1"/>
  <c r="S48" i="7"/>
  <c r="R48" i="7"/>
  <c r="S47" i="7"/>
  <c r="R47" i="7"/>
  <c r="R49" i="7" s="1"/>
  <c r="L48" i="7"/>
  <c r="L47" i="7"/>
  <c r="H48" i="7"/>
  <c r="H47" i="7"/>
  <c r="S46" i="7"/>
  <c r="P46" i="7" s="1"/>
  <c r="L46" i="7"/>
  <c r="H46" i="7"/>
  <c r="Q45" i="7"/>
  <c r="O45" i="7"/>
  <c r="N45" i="7"/>
  <c r="M45" i="7"/>
  <c r="K45" i="7"/>
  <c r="J45" i="7"/>
  <c r="I45" i="7"/>
  <c r="L44" i="7"/>
  <c r="H44" i="7"/>
  <c r="S44" i="7"/>
  <c r="S43" i="7"/>
  <c r="R44" i="7"/>
  <c r="P44" i="7" s="1"/>
  <c r="R43" i="7"/>
  <c r="P43" i="7" s="1"/>
  <c r="L43" i="7"/>
  <c r="L45" i="7" s="1"/>
  <c r="H43" i="7"/>
  <c r="H45" i="7" s="1"/>
  <c r="O42" i="7"/>
  <c r="N42" i="7"/>
  <c r="M42" i="7"/>
  <c r="K42" i="7"/>
  <c r="J42" i="7"/>
  <c r="I42" i="7"/>
  <c r="L41" i="7"/>
  <c r="L40" i="7"/>
  <c r="H41" i="7"/>
  <c r="H40" i="7"/>
  <c r="S41" i="7"/>
  <c r="R40" i="7"/>
  <c r="R42" i="7" s="1"/>
  <c r="R39" i="7"/>
  <c r="R38" i="7"/>
  <c r="R37" i="7"/>
  <c r="S40" i="7"/>
  <c r="L39" i="7"/>
  <c r="S39" i="7"/>
  <c r="H39" i="7"/>
  <c r="L38" i="7"/>
  <c r="L37" i="7"/>
  <c r="L34" i="7"/>
  <c r="H38" i="7"/>
  <c r="H37" i="7"/>
  <c r="H34" i="7"/>
  <c r="S38" i="7"/>
  <c r="S37" i="7"/>
  <c r="R34" i="7"/>
  <c r="R36" i="7" s="1"/>
  <c r="S34" i="7"/>
  <c r="L33" i="7"/>
  <c r="S33" i="7"/>
  <c r="P33" i="7" s="1"/>
  <c r="H33" i="7"/>
  <c r="S32" i="7"/>
  <c r="P32" i="7" s="1"/>
  <c r="H32" i="7"/>
  <c r="L32" i="7"/>
  <c r="L31" i="7"/>
  <c r="H31" i="7"/>
  <c r="S31" i="7"/>
  <c r="P31" i="7" s="1"/>
  <c r="L30" i="7"/>
  <c r="S30" i="7"/>
  <c r="R30" i="7"/>
  <c r="H30" i="7"/>
  <c r="L29" i="7"/>
  <c r="S29" i="7"/>
  <c r="R29" i="7"/>
  <c r="H29" i="7"/>
  <c r="L28" i="7"/>
  <c r="S28" i="7"/>
  <c r="R28" i="7"/>
  <c r="H28" i="7"/>
  <c r="L27" i="7"/>
  <c r="S27" i="7"/>
  <c r="R27" i="7"/>
  <c r="H27" i="7"/>
  <c r="L26" i="7"/>
  <c r="S26" i="7"/>
  <c r="R26" i="7"/>
  <c r="H26" i="7"/>
  <c r="L25" i="7"/>
  <c r="S25" i="7"/>
  <c r="R25" i="7"/>
  <c r="H25" i="7"/>
  <c r="S24" i="7"/>
  <c r="R24" i="7"/>
  <c r="Q24" i="7"/>
  <c r="L24" i="7"/>
  <c r="H24" i="7"/>
  <c r="S23" i="7"/>
  <c r="R23" i="7"/>
  <c r="Q23" i="7"/>
  <c r="L23" i="7"/>
  <c r="H23" i="7"/>
  <c r="S22" i="7"/>
  <c r="R22" i="7"/>
  <c r="Q22" i="7"/>
  <c r="L22" i="7"/>
  <c r="H22" i="7"/>
  <c r="O10" i="7"/>
  <c r="N10" i="7"/>
  <c r="M10" i="7"/>
  <c r="K10" i="7"/>
  <c r="J10" i="7"/>
  <c r="I10" i="7"/>
  <c r="O13" i="7"/>
  <c r="K13" i="7"/>
  <c r="N13" i="7"/>
  <c r="M13" i="7"/>
  <c r="J13" i="7"/>
  <c r="I13" i="7"/>
  <c r="L19" i="7"/>
  <c r="H19" i="7"/>
  <c r="S19" i="7"/>
  <c r="R19" i="7"/>
  <c r="R18" i="7"/>
  <c r="P18" i="7" s="1"/>
  <c r="L18" i="7"/>
  <c r="H18" i="7"/>
  <c r="L17" i="7"/>
  <c r="H17" i="7"/>
  <c r="Q17" i="7"/>
  <c r="P17" i="7" s="1"/>
  <c r="H14" i="7"/>
  <c r="S9" i="7"/>
  <c r="R9" i="7"/>
  <c r="Q9" i="7"/>
  <c r="S11" i="7"/>
  <c r="R11" i="7"/>
  <c r="Q11" i="7"/>
  <c r="L12" i="7"/>
  <c r="H11" i="7"/>
  <c r="L11" i="7"/>
  <c r="O7" i="7"/>
  <c r="K7" i="7"/>
  <c r="H9" i="7"/>
  <c r="S91" i="7" l="1"/>
  <c r="S86" i="7" s="1"/>
  <c r="H93" i="7"/>
  <c r="L86" i="7"/>
  <c r="R91" i="7"/>
  <c r="R86" i="7" s="1"/>
  <c r="S77" i="7"/>
  <c r="Q77" i="7"/>
  <c r="L10" i="7"/>
  <c r="H42" i="7"/>
  <c r="L42" i="7"/>
  <c r="I21" i="7"/>
  <c r="I96" i="7" s="1"/>
  <c r="H36" i="7"/>
  <c r="O21" i="7"/>
  <c r="O96" i="7" s="1"/>
  <c r="L49" i="7"/>
  <c r="N57" i="7"/>
  <c r="L57" i="7" s="1"/>
  <c r="M57" i="7"/>
  <c r="H66" i="7"/>
  <c r="L66" i="7"/>
  <c r="R70" i="7"/>
  <c r="Q70" i="7"/>
  <c r="R77" i="7"/>
  <c r="J57" i="7"/>
  <c r="S70" i="7"/>
  <c r="P76" i="7"/>
  <c r="P75" i="7"/>
  <c r="R62" i="7"/>
  <c r="R66" i="7"/>
  <c r="P64" i="7"/>
  <c r="S66" i="7"/>
  <c r="P63" i="7"/>
  <c r="P65" i="7"/>
  <c r="H70" i="7"/>
  <c r="L70" i="7"/>
  <c r="Q66" i="7"/>
  <c r="P66" i="7" s="1"/>
  <c r="I57" i="7"/>
  <c r="H57" i="7" s="1"/>
  <c r="L13" i="7"/>
  <c r="H10" i="7"/>
  <c r="M21" i="7"/>
  <c r="M96" i="7" s="1"/>
  <c r="K21" i="7"/>
  <c r="K96" i="7" s="1"/>
  <c r="N21" i="7"/>
  <c r="N96" i="7" s="1"/>
  <c r="H49" i="7"/>
  <c r="P73" i="7"/>
  <c r="P72" i="7"/>
  <c r="P71" i="7"/>
  <c r="P67" i="7"/>
  <c r="P69" i="7"/>
  <c r="P68" i="7"/>
  <c r="P40" i="7"/>
  <c r="Q62" i="7"/>
  <c r="S62" i="7"/>
  <c r="L36" i="7"/>
  <c r="J21" i="7"/>
  <c r="J96" i="7" s="1"/>
  <c r="L62" i="7"/>
  <c r="H62" i="7"/>
  <c r="Q21" i="7"/>
  <c r="P52" i="7"/>
  <c r="P58" i="7"/>
  <c r="P59" i="7"/>
  <c r="P56" i="7"/>
  <c r="S36" i="7"/>
  <c r="P36" i="7" s="1"/>
  <c r="P50" i="7"/>
  <c r="P47" i="7"/>
  <c r="S49" i="7"/>
  <c r="P49" i="7" s="1"/>
  <c r="P48" i="7"/>
  <c r="P34" i="7"/>
  <c r="P39" i="7"/>
  <c r="P45" i="7"/>
  <c r="S45" i="7"/>
  <c r="P30" i="7"/>
  <c r="P37" i="7"/>
  <c r="S42" i="7"/>
  <c r="R45" i="7"/>
  <c r="R21" i="7" s="1"/>
  <c r="P38" i="7"/>
  <c r="P41" i="7"/>
  <c r="P26" i="7"/>
  <c r="P24" i="7"/>
  <c r="P27" i="7"/>
  <c r="P28" i="7"/>
  <c r="P29" i="7"/>
  <c r="P23" i="7"/>
  <c r="P25" i="7"/>
  <c r="P22" i="7"/>
  <c r="P19" i="7"/>
  <c r="P9" i="7"/>
  <c r="P11" i="7"/>
  <c r="L21" i="7" l="1"/>
  <c r="L96" i="7"/>
  <c r="H96" i="7"/>
  <c r="P42" i="7"/>
  <c r="P70" i="7"/>
  <c r="Q57" i="7"/>
  <c r="R57" i="7"/>
  <c r="S57" i="7"/>
  <c r="H21" i="7"/>
  <c r="P62" i="7"/>
  <c r="S21" i="7"/>
  <c r="P21" i="7" s="1"/>
  <c r="P57" i="7" l="1"/>
  <c r="L91" i="7" l="1"/>
  <c r="H91" i="7"/>
  <c r="Q90" i="7"/>
  <c r="L90" i="7"/>
  <c r="H90" i="7"/>
  <c r="Q89" i="7"/>
  <c r="L89" i="7"/>
  <c r="Q88" i="7"/>
  <c r="L88" i="7"/>
  <c r="H88" i="7"/>
  <c r="L83" i="7"/>
  <c r="H83" i="7"/>
  <c r="S82" i="7"/>
  <c r="R82" i="7"/>
  <c r="Q82" i="7"/>
  <c r="L82" i="7"/>
  <c r="H82" i="7"/>
  <c r="S81" i="7"/>
  <c r="R81" i="7"/>
  <c r="Q81" i="7"/>
  <c r="L81" i="7"/>
  <c r="S80" i="7"/>
  <c r="R80" i="7"/>
  <c r="Q80" i="7"/>
  <c r="L80" i="7"/>
  <c r="H80" i="7"/>
  <c r="S79" i="7"/>
  <c r="R79" i="7"/>
  <c r="Q79" i="7"/>
  <c r="L79" i="7"/>
  <c r="H79" i="7"/>
  <c r="L78" i="7"/>
  <c r="H78" i="7"/>
  <c r="S74" i="7"/>
  <c r="R74" i="7"/>
  <c r="Q74" i="7"/>
  <c r="L74" i="7"/>
  <c r="H74" i="7"/>
  <c r="S20" i="7"/>
  <c r="R20" i="7"/>
  <c r="Q20" i="7"/>
  <c r="L20" i="7"/>
  <c r="H20" i="7"/>
  <c r="S16" i="7"/>
  <c r="R16" i="7"/>
  <c r="Q16" i="7"/>
  <c r="L16" i="7"/>
  <c r="H16" i="7"/>
  <c r="S15" i="7"/>
  <c r="R15" i="7"/>
  <c r="Q15" i="7"/>
  <c r="L15" i="7"/>
  <c r="H15" i="7"/>
  <c r="S14" i="7"/>
  <c r="R14" i="7"/>
  <c r="Q14" i="7"/>
  <c r="L14" i="7"/>
  <c r="H13" i="7"/>
  <c r="S12" i="7"/>
  <c r="S10" i="7" s="1"/>
  <c r="R12" i="7"/>
  <c r="R10" i="7" s="1"/>
  <c r="Q12" i="7"/>
  <c r="Q10" i="7" s="1"/>
  <c r="H12" i="7"/>
  <c r="S8" i="7"/>
  <c r="S7" i="7" s="1"/>
  <c r="R8" i="7"/>
  <c r="Q8" i="7"/>
  <c r="L8" i="7"/>
  <c r="H8" i="7"/>
  <c r="R7" i="7"/>
  <c r="Q7" i="7"/>
  <c r="L7" i="7"/>
  <c r="H7" i="7"/>
  <c r="Q91" i="7" l="1"/>
  <c r="Q86" i="7" s="1"/>
  <c r="P86" i="7" s="1"/>
  <c r="Q83" i="7"/>
  <c r="Q78" i="7" s="1"/>
  <c r="S83" i="7"/>
  <c r="S78" i="7" s="1"/>
  <c r="R83" i="7"/>
  <c r="Q13" i="7"/>
  <c r="S13" i="7"/>
  <c r="S96" i="7" s="1"/>
  <c r="R13" i="7"/>
  <c r="P10" i="7"/>
  <c r="P15" i="7"/>
  <c r="P20" i="7"/>
  <c r="P8" i="7"/>
  <c r="P74" i="7"/>
  <c r="P79" i="7"/>
  <c r="P81" i="7"/>
  <c r="P89" i="7"/>
  <c r="P7" i="7"/>
  <c r="P12" i="7"/>
  <c r="P14" i="7"/>
  <c r="P16" i="7"/>
  <c r="P80" i="7"/>
  <c r="P82" i="7"/>
  <c r="P88" i="7"/>
  <c r="P90" i="7"/>
  <c r="Q96" i="7" l="1"/>
  <c r="P91" i="7"/>
  <c r="P83" i="7"/>
  <c r="R78" i="7"/>
  <c r="P78" i="7" s="1"/>
  <c r="P13" i="7"/>
  <c r="Q94" i="7"/>
  <c r="P94" i="7" s="1"/>
  <c r="R96" i="7" l="1"/>
  <c r="P96" i="7" s="1"/>
</calcChain>
</file>

<file path=xl/sharedStrings.xml><?xml version="1.0" encoding="utf-8"?>
<sst xmlns="http://schemas.openxmlformats.org/spreadsheetml/2006/main" count="309" uniqueCount="172">
  <si>
    <t>Вид расходов</t>
  </si>
  <si>
    <t>Целевая статья</t>
  </si>
  <si>
    <t>Причины неисполнения</t>
  </si>
  <si>
    <t>федеральный бюджет</t>
  </si>
  <si>
    <t>областной бюджет</t>
  </si>
  <si>
    <t>местный бюджет</t>
  </si>
  <si>
    <t xml:space="preserve"> конс. бюджет субъекта </t>
  </si>
  <si>
    <t>Единица измерения: руб.</t>
  </si>
  <si>
    <t>РегКласс</t>
  </si>
  <si>
    <t>П/П</t>
  </si>
  <si>
    <t>ДопКласс  (Код цели)</t>
  </si>
  <si>
    <t>ИТОГО:</t>
  </si>
  <si>
    <t>РзПр</t>
  </si>
  <si>
    <t>0113</t>
  </si>
  <si>
    <t>0408</t>
  </si>
  <si>
    <t>0501</t>
  </si>
  <si>
    <t>0502</t>
  </si>
  <si>
    <t>0505</t>
  </si>
  <si>
    <t>0701</t>
  </si>
  <si>
    <t>0702</t>
  </si>
  <si>
    <t>1102</t>
  </si>
  <si>
    <t xml:space="preserve">Руководитель:  _________________________ </t>
  </si>
  <si>
    <t>тел.</t>
  </si>
  <si>
    <t>(Вн.)</t>
  </si>
  <si>
    <t>* - Итоговые данные по капитальным вложениям в объекты муниципальной собственности должны соответствовать виду расхода «400» форме отчета 0503317G «Отчет об исполнении консолидированного бюджета», раздел          «2. Расходы бюджета».</t>
  </si>
  <si>
    <t>План на  2022 год</t>
  </si>
  <si>
    <t>Фактическое исполнение за 2022 год</t>
  </si>
  <si>
    <t>Остаток неиспользованных средств на 01.01.2023</t>
  </si>
  <si>
    <t>Другие общегосударственные вопросы</t>
  </si>
  <si>
    <t>0340483270</t>
  </si>
  <si>
    <t>7000083030</t>
  </si>
  <si>
    <t xml:space="preserve"> Резервный фонд местной администрации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</si>
  <si>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</si>
  <si>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</si>
  <si>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t>0140698003</t>
  </si>
  <si>
    <t>466</t>
  </si>
  <si>
    <t>000</t>
  </si>
  <si>
    <t>982215001006</t>
  </si>
  <si>
    <t>37.IN.007</t>
  </si>
  <si>
    <t>37.IN.008</t>
  </si>
  <si>
    <t>Транспорт</t>
  </si>
  <si>
    <t>081F367483</t>
  </si>
  <si>
    <t>412</t>
  </si>
  <si>
    <t>Фед310</t>
  </si>
  <si>
    <t>081F367484</t>
  </si>
  <si>
    <t>081F36748S</t>
  </si>
  <si>
    <t>Гор310</t>
  </si>
  <si>
    <t>Обл310</t>
  </si>
  <si>
    <t>0840581880</t>
  </si>
  <si>
    <t xml:space="preserve"> Обеспечение устойчивого сокращения непригодного для проживания жилищного фонда </t>
  </si>
  <si>
    <t>Бюджетные инвестиции в объекты капитального строительства муниципальной собственности, всего, в т.ч.</t>
  </si>
  <si>
    <t>08407S1270</t>
  </si>
  <si>
    <t>19.EN.013</t>
  </si>
  <si>
    <t>Самотечный канализационный коллектор № 4-а по ул. 2-я Ломоносова, ул. С. Перовской от пр. Ст. Димитрова в Советском районе г. Брянска до канализационных очистных сооружений. Переход через р. Десна (дюкер) в двухтрубном исполнении D 800 мм"</t>
  </si>
  <si>
    <t xml:space="preserve">"Напорный канализационный коллектор от технологического комплекса ГКНС-4 ул. Береговой -Флотская до технологического комплекса ГКНС "Первомайская" в Бежицком районе г. Брянска. Переход через р. Десна (дюкер) в двухтубном исполнении D 800мм" </t>
  </si>
  <si>
    <t>19.EN.021</t>
  </si>
  <si>
    <t>19.EN.029</t>
  </si>
  <si>
    <t xml:space="preserve">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</si>
  <si>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>19.EN.028</t>
  </si>
  <si>
    <t>"Технологичекский комплекс КНС РНС Брянск-1 в Володарском районе г. Брянска. Напорный канализационный коллектор. Переход через р. Десна (дюкер) D 600 мм"</t>
  </si>
  <si>
    <t xml:space="preserve"> "Самотечный канализационный коллектор по ул. Молодой Гвардии в Бежицком районе г. Брянска.  Переход под железной дорогой D 700 мм"</t>
  </si>
  <si>
    <t>19.EN.019</t>
  </si>
  <si>
    <t>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</si>
  <si>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19.EN.020</t>
  </si>
  <si>
    <t>Технологический комплекс КНС-3 Дорожная, 1 в Володарском районе г. Брянска. Напорный канализационный коллектор. Переход под  железной дорогой  (на Орел)  в двухтрубном исполнении  D 500 мм</t>
  </si>
  <si>
    <t>Самотечный канализационный коллектор от ул. Никитина до технологического комплекса КНС РНС Брянск-1 в Володарском районе  г. Брянска. Переход под путепроводом D 800 мм</t>
  </si>
  <si>
    <t>19.EN.032</t>
  </si>
  <si>
    <t>19.EN.033</t>
  </si>
  <si>
    <t>Самотечный канализационный коллектор по пр. Московскому в Фокинском районе г. Брянска. Переход под железной дорогой D 350мм</t>
  </si>
  <si>
    <t>19.EN.035</t>
  </si>
  <si>
    <t>Водовод от ТК "Трубчевский" до ул. Вали Сафроновой д-500мм</t>
  </si>
  <si>
    <t>0840783460</t>
  </si>
  <si>
    <t>РО2530</t>
  </si>
  <si>
    <t>Переход под железной дорогой Брянск-2 водовода речной воды в Фокинском районе в две нитки - вынос с эстакады путепровода д-500мм</t>
  </si>
  <si>
    <t>СО3530</t>
  </si>
  <si>
    <t>Водовод в п. Чайковичи Бежицкого района д=300мм</t>
  </si>
  <si>
    <t>СО1530</t>
  </si>
  <si>
    <t xml:space="preserve">Строительство водопроводных сетей  в микрорайоне "Ковшовка"  г.Брянска (2 этап) </t>
  </si>
  <si>
    <t>414</t>
  </si>
  <si>
    <t>19.WS.094</t>
  </si>
  <si>
    <t xml:space="preserve">Канализационная сеть по ул. Декабристов, ул. Цурюпы в Бежицком районе г. Брянска </t>
  </si>
  <si>
    <t>0840281680</t>
  </si>
  <si>
    <t xml:space="preserve">Канализационная сеть по ул. Кутузова, пер. О. Кошевого, Фокинский район, г. Брянск  </t>
  </si>
  <si>
    <t>Канализационные сети по ул. Вознесенская, ул. Рожденственная, ул. Созидания Бежицкого района г. Брянска</t>
  </si>
  <si>
    <t xml:space="preserve">Переход железнодорожного пути водопроводом диаметром 150 мм в р.п. Радица-Крыловка Бежицкого района г. Брянска </t>
  </si>
  <si>
    <t>19.WS.112</t>
  </si>
  <si>
    <t>Итого</t>
  </si>
  <si>
    <t xml:space="preserve">Уличная канализация к жилым домам по пер. Почтовому, 33/2, 35/1-2, 37/1-2, 36/2,38, 39 в Бежицком районе г. Брянска </t>
  </si>
  <si>
    <t>19.WS.098</t>
  </si>
  <si>
    <t>Исполнение исковых требований на основании вступивших в законную силу судебных актов</t>
  </si>
  <si>
    <t>Канализация по ул. Вильямса в Советском районе  г. Брянска</t>
  </si>
  <si>
    <t>19.EN.027</t>
  </si>
  <si>
    <t xml:space="preserve">Канализационные сети по   ул.Унечской,   ул. Шолохова,  ул. Коммунаров,  ул. Полесской, пер. О.Кошевого в Фокинском районе г.Брянска        </t>
  </si>
  <si>
    <t>Канализация по у. Зеленая и пер. 3-й Бежицкий в Бежицком р-не г. Брянска</t>
  </si>
  <si>
    <t xml:space="preserve">Уличная канализация по   ул. Щербакова,   ул. Кольцевая, ул. Славянская  в Фокинском районе    г. Брянска </t>
  </si>
  <si>
    <t>Водопроводные сети к жилой застройке по ул. Пролетарской в Володарском районе  г. Брянска</t>
  </si>
  <si>
    <t>19.WS.076</t>
  </si>
  <si>
    <t>Наружные сети водоснабжения на территории единого недвижимого комплекса: "Парк культуры и отдыха "Юность" в Володарском районе г. Брянска"</t>
  </si>
  <si>
    <t>0840781680</t>
  </si>
  <si>
    <t>Водопроводные сети по ул. Почтовой в Бежицком районе г. Брянска</t>
  </si>
  <si>
    <t>Канализационная сеть с КНС по ул. Почтовой в Бежицком районе г. Брянска</t>
  </si>
  <si>
    <t>Водопроводная сеть к домам № 38,40а, 40б, 55,59 поо ул. Кольцова  и № 25,27 по ул. Луговой в Володарском районе г. Брянска</t>
  </si>
  <si>
    <t>Другие вопросы в области жилищно-коммунального хозяйства</t>
  </si>
  <si>
    <t xml:space="preserve">Реконструкция Бордовичских водозаборных сооружений в г. Брянске Брянской области </t>
  </si>
  <si>
    <t>081F552430</t>
  </si>
  <si>
    <t>12.WS.190</t>
  </si>
  <si>
    <t>Водозаборное сооружение "Деснинский" по адресу: г. Брянск, Бежицкий район, ул. Камозина, о/д 29</t>
  </si>
  <si>
    <t xml:space="preserve">  Водозаборное сооружение на территории технологического комплекса "Северный" по адресу: г. Брянск, Советский район, ул.Некрасова</t>
  </si>
  <si>
    <t>12.WS.188</t>
  </si>
  <si>
    <t>22315701000001210034</t>
  </si>
  <si>
    <t>22315701000001210033</t>
  </si>
  <si>
    <t xml:space="preserve"> Водозаборное сооружение на территории технологического комплекса "Тимоновский" по адресу: Брянская область, Брянский район, с. Супонево, ул. Московская</t>
  </si>
  <si>
    <t>12.WS.189</t>
  </si>
  <si>
    <t xml:space="preserve">Водозаборное сооружение на территории технологического комплекса "Городищенский" по адресу: г. Брянск, Бежицкий район, ул. Бежицкая, д. 266А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</si>
  <si>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</si>
  <si>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</si>
  <si>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 xml:space="preserve">      Дошкольное образование</t>
  </si>
  <si>
    <t>Строительство детского сада по ул. Флотской в Бежицком районе города Брянска</t>
  </si>
  <si>
    <t>0541181680</t>
  </si>
  <si>
    <t>0541198005</t>
  </si>
  <si>
    <t>982215001002</t>
  </si>
  <si>
    <t>16.ED.046</t>
  </si>
  <si>
    <t xml:space="preserve">      Общее образование</t>
  </si>
  <si>
    <t xml:space="preserve"> Школа в мкр. №4 в Советском районе г. Брянска</t>
  </si>
  <si>
    <t>051E155200</t>
  </si>
  <si>
    <t>20.ED.005</t>
  </si>
  <si>
    <t>22315701000000190019</t>
  </si>
  <si>
    <t>051E15520F</t>
  </si>
  <si>
    <t>22315701000000191019</t>
  </si>
  <si>
    <t>0541081680</t>
  </si>
  <si>
    <t xml:space="preserve">Школа в районе бывшего аэропорта города Брянска </t>
  </si>
  <si>
    <t>Школа в микрорайоне по ул. Флотской в Бежицком районе города Брянска</t>
  </si>
  <si>
    <t xml:space="preserve">      Массовый спорт</t>
  </si>
  <si>
    <t xml:space="preserve"> Спортивно- оздоровительный комплекс в Бежицком районе г. Брянска</t>
  </si>
  <si>
    <t>14402S1270</t>
  </si>
  <si>
    <t>25.SP.029</t>
  </si>
  <si>
    <t>1440281680</t>
  </si>
  <si>
    <t>Дворец зимних видов спорта в Фокинском районе г. Брянска</t>
  </si>
  <si>
    <t>03406R0820</t>
  </si>
  <si>
    <t>22-50820-00000-00000</t>
  </si>
  <si>
    <t>Предоставление жилых помещений детям - сиротам и детям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</si>
  <si>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</si>
  <si>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Информация об  исполнении расходов на капитальные вложения  за 2022 год муниципального образования   ______городского округа  город Брянск_____________________________________________</t>
  </si>
  <si>
    <t>Остаток неиспользованных средств сложился в всязи  с приостановкой работ на объекте по причине необходимости внесения изменений в проектно-сметную документацию., а также осложнением погодных условий и наличием высокого уровня грунтовых вод.</t>
  </si>
  <si>
    <t>Проектирование данного объекта завершить непредставлялось возможным в связи с длительным сроком согласования плана прхождения трассы и отсутствием правоустанавливающих документов на земельные участки под КНС и трассу прохождения</t>
  </si>
  <si>
    <t>Проектирование данного объекта завершить непредставлялось возможным в связи  отсутствием правоустанавливающих документов на земельные участки под КНС и трассу прохождения.</t>
  </si>
  <si>
    <t>Остаток неисполненных средств сложился в связи с тем, что муниципальный контракт на выполнение работ заключен 03.10.2022 г. и в связи с длительным сроком получения разрешений на производство работ от ОАО "РЖД".</t>
  </si>
  <si>
    <t>Муниципальный контракт расторгнут в ноябре 2022 года в связи с отсутсвием технической возможностью выполнения работ</t>
  </si>
  <si>
    <t>Неиспользованный остаток средств сложился в связи с необходимостью внесения изменений в проектную документацию в части замены открытого способа прокладки канализационной сети на прокладку методом прокола, а также замены типа и диаметра трубопровода.</t>
  </si>
  <si>
    <t>Неиспользованный остаток средств сложился в связи с нарушением подрядчиком сроков выполнения работ.</t>
  </si>
  <si>
    <t>Неиспользованный остаток средств сложился в связи с нарушением подрядчиком сроков выполнения работ по причине наличия высокого  уровня грунтовых вод.</t>
  </si>
  <si>
    <t xml:space="preserve">Неиспоненный остаток средств сложился по причине не предоставления заказчиком исходных  данных  для проектирования. </t>
  </si>
  <si>
    <t xml:space="preserve">Проектирование данного объекта завершить не представлялось возможным в связи с длительным сроком согласования плана прхождения трассы и отсутствием правоустанавливающих документов на использование земельного  участка. </t>
  </si>
  <si>
    <t>Экономия по торгам</t>
  </si>
  <si>
    <t>Неиспользованный остаток средств сложился в связи с нарушением сроков выполнения работ из-за трудного финансового положения подрядчика.</t>
  </si>
  <si>
    <t>Оплата осуществлена по факту выполненных работ.</t>
  </si>
  <si>
    <t>Неиспользованный остаток средств сложился в связи с  приостановлением ГКУ "УКС Брянской области" выполнения  проектных работ.</t>
  </si>
  <si>
    <t>Неиспользованный остаток средств сложился в связи с нарушением поставщиками сроков поставки оборудования.</t>
  </si>
  <si>
    <t>Неиспользованный остаток средств сложился в связи с нарушением подрядчиком выполнения строительно-монтажных работ.</t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</si>
  <si>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0"/>
        <color theme="1"/>
        <rFont val="Times New Roman"/>
        <family val="1"/>
        <charset val="204"/>
      </rPr>
      <t>В связи с расторжением в сентябре 2022 г. контрактов  с ООО «Артель» из-за невыполнения подрядчиком взятых на себя обязательств , были проведены повторные процедуры торгов, в ходе которых контракты с новой подрядной организацией были заключены 14.11.2022. Учитывая сложность технологического процесса в зимнее время, наличие грунтовых вод в районе производства работ, выполнить работы в полном объеме до конца 2022 года не представилось возможным.</t>
    </r>
  </si>
  <si>
    <t xml:space="preserve">В связи с расторжением в сентябре 2022 г. контрактов  с ООО «Артель» из-за невыполнения подрядчиком взятых на себя обязательств , были проведены повторные процедуры торгов, в ходе которых контракты с новой подрядной организацией были заключены 14.11.2022. Учитывая сложность технологического процесса в зимнее время, наличие грунтовых вод в районе производства работ, выполнить работы в полном объеме до конца 2022 года не представилось возможным. </t>
  </si>
  <si>
    <t>Подрядной организацией не обеспечена сдача объекта в срок. Выполнен основной объем работ, за исключением врезки 2-й нитки трубопровода в существующий коллектор и работ по благоустройству.</t>
  </si>
  <si>
    <t>Подрядной организацией не обеспечена сдача объекта в срок. Выполнен основной объем работ. Продолжается судебное разбирательство с ОАО "РЖД" по вопросу оплаты по договору технического надзора ОАО "РЖД". МУП "Брянский городской водоканал" ведется претензионная работа с подрядчиком</t>
  </si>
  <si>
    <t>Подрядной организацией не обеспечена сдача объекта в срок. Работы усложняются насыщенностью инженерных коммуникаций в полосе отвода железной дороги.</t>
  </si>
  <si>
    <t xml:space="preserve"> Контракт по данному объекту  был заключен в середине октября 2022 года. Учитывая сложность технологического процесса: проведения работ в районе железной дороги в зимнее время, учитывая насыщенность инженерных коммуникаций, глубину залегания, большой диаметр коллектора выполнить работы в полном объеме до конца 2022 года не представилось возможным.  </t>
  </si>
  <si>
    <t>Подрядной организацией не обеспечена сдача объекта в срок. Выполнен основной объем работ. Также имелись задержки в поставке материалов. МУП "Брянский городской водоканал" ведется претензионная работа с подрядчиком</t>
  </si>
  <si>
    <t>Осток неисполненных средств сложился в результате нарушения сроков  выполнения работ подрядчиком по причине невозможности вести строительные работы круглосуточно из-за многочисленных жалоб жителей близлежащих домов.</t>
  </si>
  <si>
    <t>Приложение 1</t>
  </si>
  <si>
    <r>
      <t xml:space="preserve">Наименование объекта </t>
    </r>
    <r>
      <rPr>
        <i/>
        <sz val="10"/>
        <color theme="1"/>
        <rFont val="Times New Roman"/>
        <family val="1"/>
        <charset val="204"/>
      </rPr>
      <t>(в разрезе объектов по отраслям экономики)</t>
    </r>
  </si>
  <si>
    <t>Е.В. Качур</t>
  </si>
  <si>
    <t>72-25-63</t>
  </si>
  <si>
    <t>Исполнитель: Н.Н. Родина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</si>
</sst>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1"/>
      <color theme="1"/>
      <name val="Times New Roman Cyr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Segoe UI"/>
      <family val="2"/>
    </font>
    <font>
      <b/>
      <i/>
      <sz val="11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color theme="1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b/>
      <sz val="10"/>
      <name val="Segoe UI"/>
      <family val="2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name val="Segoe U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4" fillId="0" borderId="0">
      <alignment horizontal="right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4" fillId="0" borderId="15">
      <alignment horizontal="center" vertical="center" wrapText="1"/>
    </xf>
    <xf numFmtId="0" fontId="23" fillId="0" borderId="0"/>
    <xf numFmtId="0" fontId="17" fillId="0" borderId="15">
      <alignment vertical="top" wrapText="1"/>
    </xf>
  </cellStyleXfs>
  <cellXfs count="247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5" fillId="2" borderId="8" xfId="0" applyFont="1" applyFill="1" applyBorder="1" applyAlignment="1">
      <alignment horizont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7" xfId="0" applyBorder="1"/>
    <xf numFmtId="0" fontId="10" fillId="0" borderId="11" xfId="0" applyFont="1" applyBorder="1" applyAlignment="1">
      <alignment horizontal="center" wrapText="1"/>
    </xf>
    <xf numFmtId="0" fontId="11" fillId="0" borderId="17" xfId="6" applyFont="1" applyBorder="1" applyAlignment="1">
      <alignment horizontal="center" wrapText="1"/>
    </xf>
    <xf numFmtId="0" fontId="11" fillId="0" borderId="17" xfId="7" applyFont="1" applyBorder="1" applyAlignment="1">
      <alignment horizontal="center" wrapText="1"/>
    </xf>
    <xf numFmtId="0" fontId="11" fillId="0" borderId="17" xfId="8" applyFont="1" applyBorder="1" applyAlignment="1">
      <alignment horizontal="center" wrapText="1"/>
    </xf>
    <xf numFmtId="0" fontId="11" fillId="0" borderId="17" xfId="10" applyFont="1" applyBorder="1" applyAlignment="1">
      <alignment horizontal="center" wrapText="1"/>
    </xf>
    <xf numFmtId="0" fontId="11" fillId="0" borderId="12" xfId="11" applyFont="1" applyBorder="1" applyAlignment="1">
      <alignment horizontal="center" wrapText="1"/>
    </xf>
    <xf numFmtId="0" fontId="12" fillId="2" borderId="11" xfId="0" applyFont="1" applyFill="1" applyBorder="1" applyAlignment="1">
      <alignment horizontal="center" wrapText="1"/>
    </xf>
    <xf numFmtId="0" fontId="12" fillId="2" borderId="17" xfId="0" applyFont="1" applyFill="1" applyBorder="1" applyAlignment="1">
      <alignment horizontal="center" wrapText="1"/>
    </xf>
    <xf numFmtId="0" fontId="12" fillId="2" borderId="12" xfId="0" applyFont="1" applyFill="1" applyBorder="1" applyAlignment="1">
      <alignment horizontal="center" wrapText="1"/>
    </xf>
    <xf numFmtId="0" fontId="13" fillId="0" borderId="32" xfId="0" applyFont="1" applyBorder="1" applyAlignment="1">
      <alignment horizontal="center" wrapText="1"/>
    </xf>
    <xf numFmtId="1" fontId="4" fillId="0" borderId="15" xfId="5" applyNumberFormat="1" applyAlignment="1" applyProtection="1">
      <alignment horizontal="center" vertical="top" shrinkToFit="1"/>
    </xf>
    <xf numFmtId="1" fontId="4" fillId="0" borderId="15" xfId="5" applyNumberFormat="1" applyAlignment="1" applyProtection="1">
      <alignment horizontal="center" vertical="center" shrinkToFi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9" fillId="2" borderId="6" xfId="0" applyNumberFormat="1" applyFont="1" applyFill="1" applyBorder="1" applyAlignment="1">
      <alignment horizontal="center" vertical="center" wrapText="1"/>
    </xf>
    <xf numFmtId="4" fontId="20" fillId="2" borderId="1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21" fillId="2" borderId="6" xfId="0" applyNumberFormat="1" applyFont="1" applyFill="1" applyBorder="1" applyAlignment="1">
      <alignment wrapText="1"/>
    </xf>
    <xf numFmtId="4" fontId="22" fillId="2" borderId="11" xfId="0" applyNumberFormat="1" applyFont="1" applyFill="1" applyBorder="1" applyAlignment="1">
      <alignment wrapText="1"/>
    </xf>
    <xf numFmtId="4" fontId="21" fillId="2" borderId="1" xfId="0" applyNumberFormat="1" applyFont="1" applyFill="1" applyBorder="1" applyAlignment="1">
      <alignment wrapText="1"/>
    </xf>
    <xf numFmtId="4" fontId="21" fillId="2" borderId="6" xfId="0" applyNumberFormat="1" applyFont="1" applyFill="1" applyBorder="1" applyAlignment="1">
      <alignment horizontal="center" vertical="center" wrapText="1"/>
    </xf>
    <xf numFmtId="4" fontId="22" fillId="2" borderId="1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1" fontId="25" fillId="0" borderId="15" xfId="5" applyNumberFormat="1" applyFont="1" applyAlignment="1" applyProtection="1">
      <alignment horizontal="center" vertical="center" shrinkToFit="1"/>
    </xf>
    <xf numFmtId="1" fontId="25" fillId="0" borderId="15" xfId="5" applyNumberFormat="1" applyFont="1" applyAlignment="1" applyProtection="1">
      <alignment horizontal="center" vertical="top" shrinkToFi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4" fontId="19" fillId="2" borderId="11" xfId="0" applyNumberFormat="1" applyFont="1" applyFill="1" applyBorder="1" applyAlignment="1">
      <alignment horizontal="center" vertical="center" wrapText="1"/>
    </xf>
    <xf numFmtId="0" fontId="27" fillId="0" borderId="7" xfId="0" applyFont="1" applyBorder="1"/>
    <xf numFmtId="4" fontId="25" fillId="0" borderId="15" xfId="5" applyNumberFormat="1" applyFont="1" applyAlignment="1" applyProtection="1">
      <alignment horizontal="center" vertical="top" shrinkToFit="1"/>
    </xf>
    <xf numFmtId="4" fontId="30" fillId="2" borderId="1" xfId="0" applyNumberFormat="1" applyFont="1" applyFill="1" applyBorder="1" applyAlignment="1">
      <alignment horizontal="center" vertical="center" wrapText="1"/>
    </xf>
    <xf numFmtId="4" fontId="30" fillId="2" borderId="6" xfId="0" applyNumberFormat="1" applyFont="1" applyFill="1" applyBorder="1" applyAlignment="1">
      <alignment horizontal="center" vertical="center" wrapText="1"/>
    </xf>
    <xf numFmtId="4" fontId="24" fillId="2" borderId="11" xfId="0" applyNumberFormat="1" applyFont="1" applyFill="1" applyBorder="1" applyAlignment="1">
      <alignment horizontal="center" vertical="center" wrapText="1"/>
    </xf>
    <xf numFmtId="4" fontId="30" fillId="2" borderId="17" xfId="0" applyNumberFormat="1" applyFont="1" applyFill="1" applyBorder="1" applyAlignment="1">
      <alignment horizontal="center" vertical="center" wrapText="1"/>
    </xf>
    <xf numFmtId="4" fontId="30" fillId="2" borderId="12" xfId="0" applyNumberFormat="1" applyFont="1" applyFill="1" applyBorder="1" applyAlignment="1">
      <alignment horizontal="center" vertical="center" wrapText="1"/>
    </xf>
    <xf numFmtId="4" fontId="19" fillId="2" borderId="17" xfId="0" applyNumberFormat="1" applyFont="1" applyFill="1" applyBorder="1" applyAlignment="1">
      <alignment horizontal="center" vertical="center" wrapText="1"/>
    </xf>
    <xf numFmtId="4" fontId="19" fillId="2" borderId="12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top" wrapText="1"/>
    </xf>
    <xf numFmtId="4" fontId="19" fillId="2" borderId="35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" fontId="4" fillId="0" borderId="38" xfId="5" applyNumberFormat="1" applyBorder="1" applyAlignment="1" applyProtection="1">
      <alignment horizontal="center" vertical="top" shrinkToFit="1"/>
    </xf>
    <xf numFmtId="0" fontId="18" fillId="2" borderId="1" xfId="0" applyFont="1" applyFill="1" applyBorder="1" applyAlignment="1">
      <alignment horizontal="left" vertical="top" wrapText="1"/>
    </xf>
    <xf numFmtId="1" fontId="4" fillId="2" borderId="15" xfId="5" applyNumberFormat="1" applyFill="1" applyAlignment="1" applyProtection="1">
      <alignment horizontal="center" vertical="top" shrinkToFit="1"/>
    </xf>
    <xf numFmtId="0" fontId="22" fillId="2" borderId="3" xfId="0" applyFont="1" applyFill="1" applyBorder="1" applyAlignment="1">
      <alignment wrapText="1"/>
    </xf>
    <xf numFmtId="0" fontId="22" fillId="2" borderId="1" xfId="0" applyFont="1" applyFill="1" applyBorder="1" applyAlignment="1">
      <alignment wrapText="1"/>
    </xf>
    <xf numFmtId="0" fontId="22" fillId="2" borderId="6" xfId="0" applyFont="1" applyFill="1" applyBorder="1" applyAlignment="1">
      <alignment wrapText="1"/>
    </xf>
    <xf numFmtId="4" fontId="21" fillId="2" borderId="17" xfId="0" applyNumberFormat="1" applyFont="1" applyFill="1" applyBorder="1" applyAlignment="1">
      <alignment wrapText="1"/>
    </xf>
    <xf numFmtId="1" fontId="30" fillId="0" borderId="15" xfId="5" applyNumberFormat="1" applyFont="1" applyAlignment="1" applyProtection="1">
      <alignment horizontal="center" vertical="center" shrinkToFit="1"/>
    </xf>
    <xf numFmtId="0" fontId="24" fillId="2" borderId="1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1" fontId="30" fillId="0" borderId="15" xfId="5" applyNumberFormat="1" applyFont="1" applyAlignment="1" applyProtection="1">
      <alignment horizontal="center" vertical="top" shrinkToFit="1"/>
    </xf>
    <xf numFmtId="1" fontId="31" fillId="0" borderId="15" xfId="5" applyNumberFormat="1" applyFont="1" applyAlignment="1" applyProtection="1">
      <alignment horizontal="center" vertical="center" shrinkToFit="1"/>
    </xf>
    <xf numFmtId="0" fontId="32" fillId="2" borderId="1" xfId="0" applyFont="1" applyFill="1" applyBorder="1" applyAlignment="1">
      <alignment horizontal="center" vertical="center"/>
    </xf>
    <xf numFmtId="0" fontId="32" fillId="2" borderId="6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1" fontId="4" fillId="0" borderId="39" xfId="5" applyNumberFormat="1" applyBorder="1" applyAlignment="1" applyProtection="1">
      <alignment horizontal="center" vertical="top" shrinkToFit="1"/>
    </xf>
    <xf numFmtId="1" fontId="4" fillId="0" borderId="1" xfId="5" applyNumberFormat="1" applyBorder="1" applyAlignment="1" applyProtection="1">
      <alignment horizontal="center" vertical="top" shrinkToFit="1"/>
    </xf>
    <xf numFmtId="49" fontId="29" fillId="2" borderId="1" xfId="0" applyNumberFormat="1" applyFont="1" applyFill="1" applyBorder="1" applyAlignment="1">
      <alignment horizontal="center" vertical="center" wrapText="1"/>
    </xf>
    <xf numFmtId="4" fontId="30" fillId="2" borderId="11" xfId="0" applyNumberFormat="1" applyFont="1" applyFill="1" applyBorder="1" applyAlignment="1">
      <alignment horizontal="center" vertical="center" wrapText="1"/>
    </xf>
    <xf numFmtId="49" fontId="25" fillId="0" borderId="15" xfId="5" applyNumberFormat="1" applyFont="1" applyAlignment="1" applyProtection="1">
      <alignment horizontal="center" vertical="center" shrinkToFit="1"/>
    </xf>
    <xf numFmtId="4" fontId="30" fillId="2" borderId="14" xfId="0" applyNumberFormat="1" applyFont="1" applyFill="1" applyBorder="1" applyAlignment="1">
      <alignment horizontal="center" vertical="center" wrapText="1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2" xfId="0" applyNumberFormat="1" applyFont="1" applyFill="1" applyBorder="1" applyAlignment="1">
      <alignment horizontal="center" vertical="center" wrapText="1"/>
    </xf>
    <xf numFmtId="1" fontId="25" fillId="0" borderId="34" xfId="5" applyNumberFormat="1" applyFont="1" applyBorder="1" applyAlignment="1" applyProtection="1">
      <alignment horizontal="center" vertical="center" shrinkToFit="1"/>
    </xf>
    <xf numFmtId="4" fontId="21" fillId="2" borderId="11" xfId="0" applyNumberFormat="1" applyFont="1" applyFill="1" applyBorder="1" applyAlignment="1">
      <alignment horizontal="center" vertical="center" wrapText="1"/>
    </xf>
    <xf numFmtId="49" fontId="4" fillId="0" borderId="3" xfId="5" applyNumberFormat="1" applyBorder="1" applyAlignment="1" applyProtection="1">
      <alignment horizontal="center" vertical="center" shrinkToFit="1"/>
    </xf>
    <xf numFmtId="49" fontId="25" fillId="0" borderId="1" xfId="5" applyNumberFormat="1" applyFont="1" applyBorder="1" applyAlignment="1" applyProtection="1">
      <alignment horizontal="center" vertical="center" shrinkToFi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25" fillId="0" borderId="3" xfId="5" applyNumberFormat="1" applyFont="1" applyBorder="1" applyAlignment="1" applyProtection="1">
      <alignment horizontal="center" vertical="center" shrinkToFit="1"/>
    </xf>
    <xf numFmtId="49" fontId="17" fillId="0" borderId="1" xfId="5" applyNumberFormat="1" applyFont="1" applyBorder="1" applyAlignment="1" applyProtection="1">
      <alignment horizontal="center" vertical="center" shrinkToFit="1"/>
    </xf>
    <xf numFmtId="4" fontId="21" fillId="2" borderId="17" xfId="0" applyNumberFormat="1" applyFont="1" applyFill="1" applyBorder="1" applyAlignment="1">
      <alignment horizontal="center" vertical="center" wrapText="1"/>
    </xf>
    <xf numFmtId="4" fontId="21" fillId="2" borderId="12" xfId="0" applyNumberFormat="1" applyFont="1" applyFill="1" applyBorder="1" applyAlignment="1">
      <alignment horizontal="center" vertical="center" wrapText="1"/>
    </xf>
    <xf numFmtId="1" fontId="33" fillId="0" borderId="15" xfId="5" applyNumberFormat="1" applyFont="1" applyAlignment="1" applyProtection="1">
      <alignment horizontal="center" vertical="top" shrinkToFi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4" fontId="20" fillId="2" borderId="25" xfId="0" applyNumberFormat="1" applyFont="1" applyFill="1" applyBorder="1" applyAlignment="1">
      <alignment horizontal="center" vertical="center" wrapText="1"/>
    </xf>
    <xf numFmtId="4" fontId="19" fillId="2" borderId="16" xfId="0" applyNumberFormat="1" applyFont="1" applyFill="1" applyBorder="1" applyAlignment="1">
      <alignment horizontal="center" vertical="center" wrapText="1"/>
    </xf>
    <xf numFmtId="4" fontId="19" fillId="2" borderId="24" xfId="0" applyNumberFormat="1" applyFont="1" applyFill="1" applyBorder="1" applyAlignment="1">
      <alignment horizontal="center" vertical="center" wrapText="1"/>
    </xf>
    <xf numFmtId="4" fontId="19" fillId="2" borderId="26" xfId="0" applyNumberFormat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4" fontId="30" fillId="2" borderId="35" xfId="0" applyNumberFormat="1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wrapText="1"/>
    </xf>
    <xf numFmtId="4" fontId="31" fillId="2" borderId="11" xfId="0" applyNumberFormat="1" applyFont="1" applyFill="1" applyBorder="1" applyAlignment="1">
      <alignment horizontal="center" vertical="center" wrapText="1"/>
    </xf>
    <xf numFmtId="4" fontId="31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left" vertical="top" wrapText="1"/>
    </xf>
    <xf numFmtId="0" fontId="1" fillId="3" borderId="46" xfId="0" applyFont="1" applyFill="1" applyBorder="1" applyAlignment="1">
      <alignment wrapText="1"/>
    </xf>
    <xf numFmtId="0" fontId="1" fillId="3" borderId="47" xfId="0" applyFont="1" applyFill="1" applyBorder="1" applyAlignment="1">
      <alignment wrapText="1"/>
    </xf>
    <xf numFmtId="0" fontId="1" fillId="3" borderId="48" xfId="0" applyFont="1" applyFill="1" applyBorder="1" applyAlignment="1">
      <alignment wrapText="1"/>
    </xf>
    <xf numFmtId="4" fontId="1" fillId="3" borderId="33" xfId="0" applyNumberFormat="1" applyFont="1" applyFill="1" applyBorder="1" applyAlignment="1">
      <alignment wrapText="1"/>
    </xf>
    <xf numFmtId="4" fontId="1" fillId="3" borderId="49" xfId="0" applyNumberFormat="1" applyFont="1" applyFill="1" applyBorder="1" applyAlignment="1">
      <alignment wrapText="1"/>
    </xf>
    <xf numFmtId="4" fontId="20" fillId="2" borderId="1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8" fillId="2" borderId="16" xfId="0" applyFont="1" applyFill="1" applyBorder="1" applyAlignment="1">
      <alignment horizontal="left" vertical="top" wrapText="1"/>
    </xf>
    <xf numFmtId="1" fontId="17" fillId="0" borderId="15" xfId="5" applyNumberFormat="1" applyFont="1" applyAlignment="1" applyProtection="1">
      <alignment horizontal="center" vertical="top" shrinkToFit="1"/>
    </xf>
    <xf numFmtId="0" fontId="32" fillId="2" borderId="35" xfId="0" applyFont="1" applyFill="1" applyBorder="1" applyAlignment="1">
      <alignment horizontal="center" vertical="center" wrapText="1"/>
    </xf>
    <xf numFmtId="4" fontId="22" fillId="2" borderId="16" xfId="0" applyNumberFormat="1" applyFont="1" applyFill="1" applyBorder="1" applyAlignment="1">
      <alignment horizontal="center" vertical="center" wrapText="1"/>
    </xf>
    <xf numFmtId="4" fontId="21" fillId="2" borderId="16" xfId="0" applyNumberFormat="1" applyFont="1" applyFill="1" applyBorder="1" applyAlignment="1">
      <alignment horizontal="center" vertical="center" wrapText="1"/>
    </xf>
    <xf numFmtId="4" fontId="30" fillId="2" borderId="3" xfId="0" applyNumberFormat="1" applyFont="1" applyFill="1" applyBorder="1" applyAlignment="1">
      <alignment horizontal="center" vertical="center" wrapText="1"/>
    </xf>
    <xf numFmtId="4" fontId="25" fillId="0" borderId="15" xfId="5" applyNumberFormat="1" applyFont="1" applyAlignment="1" applyProtection="1">
      <alignment horizontal="center" vertical="center" shrinkToFit="1"/>
    </xf>
    <xf numFmtId="4" fontId="30" fillId="2" borderId="16" xfId="0" applyNumberFormat="1" applyFont="1" applyFill="1" applyBorder="1" applyAlignment="1">
      <alignment horizontal="center" vertical="center" wrapText="1"/>
    </xf>
    <xf numFmtId="4" fontId="24" fillId="2" borderId="16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54" xfId="0" applyBorder="1" applyAlignment="1">
      <alignment wrapText="1"/>
    </xf>
    <xf numFmtId="0" fontId="0" fillId="0" borderId="32" xfId="0" applyBorder="1" applyAlignment="1">
      <alignment wrapText="1"/>
    </xf>
    <xf numFmtId="4" fontId="19" fillId="2" borderId="3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" fontId="30" fillId="2" borderId="37" xfId="0" applyNumberFormat="1" applyFont="1" applyFill="1" applyBorder="1" applyAlignment="1">
      <alignment horizontal="center" vertical="center" wrapText="1"/>
    </xf>
    <xf numFmtId="4" fontId="31" fillId="2" borderId="35" xfId="0" applyNumberFormat="1" applyFont="1" applyFill="1" applyBorder="1" applyAlignment="1">
      <alignment horizontal="center" vertical="center" wrapText="1"/>
    </xf>
    <xf numFmtId="4" fontId="19" fillId="2" borderId="56" xfId="0" applyNumberFormat="1" applyFont="1" applyFill="1" applyBorder="1" applyAlignment="1">
      <alignment horizontal="center" vertical="center" wrapText="1"/>
    </xf>
    <xf numFmtId="0" fontId="0" fillId="3" borderId="49" xfId="0" applyFill="1" applyBorder="1"/>
    <xf numFmtId="0" fontId="16" fillId="0" borderId="1" xfId="0" applyFont="1" applyBorder="1" applyAlignment="1">
      <alignment wrapText="1"/>
    </xf>
    <xf numFmtId="4" fontId="21" fillId="2" borderId="35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34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horizontal="justify" vertical="center"/>
    </xf>
    <xf numFmtId="0" fontId="16" fillId="0" borderId="57" xfId="0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0" fontId="30" fillId="0" borderId="1" xfId="28" applyFont="1" applyBorder="1" applyAlignment="1">
      <alignment vertical="center" wrapText="1"/>
    </xf>
    <xf numFmtId="0" fontId="25" fillId="2" borderId="15" xfId="0" applyFont="1" applyFill="1" applyBorder="1" applyAlignment="1">
      <alignment horizontal="left" vertical="center" wrapText="1"/>
    </xf>
    <xf numFmtId="164" fontId="30" fillId="0" borderId="40" xfId="0" applyNumberFormat="1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left" vertical="center" wrapText="1"/>
    </xf>
    <xf numFmtId="164" fontId="16" fillId="2" borderId="1" xfId="0" applyNumberFormat="1" applyFont="1" applyFill="1" applyBorder="1" applyAlignment="1">
      <alignment horizontal="left" vertical="center" wrapText="1"/>
    </xf>
    <xf numFmtId="164" fontId="30" fillId="2" borderId="1" xfId="0" applyNumberFormat="1" applyFont="1" applyFill="1" applyBorder="1" applyAlignment="1">
      <alignment horizontal="left" vertical="center" wrapText="1"/>
    </xf>
    <xf numFmtId="164" fontId="25" fillId="2" borderId="2" xfId="0" applyNumberFormat="1" applyFont="1" applyFill="1" applyBorder="1" applyAlignment="1">
      <alignment horizontal="left" vertical="center" wrapText="1"/>
    </xf>
    <xf numFmtId="164" fontId="16" fillId="2" borderId="2" xfId="0" applyNumberFormat="1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vertical="center" wrapText="1"/>
    </xf>
    <xf numFmtId="0" fontId="27" fillId="2" borderId="0" xfId="0" applyFont="1" applyFill="1" applyAlignment="1">
      <alignment vertical="center"/>
    </xf>
    <xf numFmtId="0" fontId="38" fillId="0" borderId="17" xfId="0" applyFont="1" applyBorder="1" applyAlignment="1">
      <alignment horizontal="center" vertical="center" wrapText="1"/>
    </xf>
    <xf numFmtId="0" fontId="17" fillId="0" borderId="34" xfId="15" applyNumberFormat="1" applyFont="1" applyBorder="1" applyAlignment="1" applyProtection="1">
      <alignment vertical="center" wrapText="1"/>
    </xf>
    <xf numFmtId="0" fontId="4" fillId="0" borderId="15" xfId="15" applyNumberFormat="1" applyFont="1" applyAlignment="1" applyProtection="1">
      <alignment vertical="center" wrapText="1"/>
    </xf>
    <xf numFmtId="0" fontId="17" fillId="0" borderId="15" xfId="15" applyNumberFormat="1" applyFont="1" applyAlignment="1" applyProtection="1">
      <alignment vertical="center" wrapText="1"/>
    </xf>
    <xf numFmtId="0" fontId="30" fillId="0" borderId="1" xfId="28" applyFont="1" applyFill="1" applyBorder="1" applyAlignment="1">
      <alignment vertical="center" wrapText="1"/>
    </xf>
    <xf numFmtId="0" fontId="8" fillId="0" borderId="15" xfId="29" applyNumberFormat="1" applyFont="1" applyAlignment="1" applyProtection="1">
      <alignment vertical="center" wrapText="1"/>
    </xf>
    <xf numFmtId="0" fontId="25" fillId="0" borderId="15" xfId="15" applyNumberFormat="1" applyFont="1" applyAlignment="1" applyProtection="1">
      <alignment horizontal="left" vertical="center" wrapText="1"/>
    </xf>
    <xf numFmtId="0" fontId="30" fillId="2" borderId="1" xfId="0" applyNumberFormat="1" applyFont="1" applyFill="1" applyBorder="1" applyAlignment="1">
      <alignment horizontal="left" vertical="center" wrapText="1"/>
    </xf>
    <xf numFmtId="0" fontId="28" fillId="0" borderId="15" xfId="15" applyNumberFormat="1" applyFont="1" applyAlignment="1" applyProtection="1">
      <alignment vertical="center" wrapText="1"/>
    </xf>
    <xf numFmtId="0" fontId="30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0" fillId="2" borderId="4" xfId="0" applyNumberFormat="1" applyFont="1" applyFill="1" applyBorder="1" applyAlignment="1" applyProtection="1">
      <alignment horizontal="left" vertical="center" wrapText="1"/>
      <protection locked="0"/>
    </xf>
    <xf numFmtId="0" fontId="30" fillId="2" borderId="4" xfId="10" applyNumberFormat="1" applyFont="1" applyFill="1" applyBorder="1" applyAlignment="1" applyProtection="1">
      <alignment horizontal="left" vertical="center" wrapText="1"/>
    </xf>
    <xf numFmtId="0" fontId="30" fillId="2" borderId="4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0" fontId="17" fillId="0" borderId="44" xfId="15" applyNumberFormat="1" applyFont="1" applyBorder="1" applyAlignment="1" applyProtection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30" fillId="2" borderId="1" xfId="28" applyFont="1" applyFill="1" applyBorder="1" applyAlignment="1">
      <alignment vertical="center" wrapText="1"/>
    </xf>
    <xf numFmtId="0" fontId="27" fillId="2" borderId="1" xfId="0" applyFont="1" applyFill="1" applyBorder="1" applyAlignment="1">
      <alignment vertical="center"/>
    </xf>
    <xf numFmtId="0" fontId="27" fillId="2" borderId="0" xfId="0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16" fillId="0" borderId="49" xfId="0" applyFont="1" applyBorder="1" applyAlignment="1">
      <alignment horizontal="justify" vertical="center" wrapText="1"/>
    </xf>
    <xf numFmtId="0" fontId="16" fillId="0" borderId="59" xfId="0" applyFont="1" applyBorder="1" applyAlignment="1">
      <alignment horizontal="justify" vertical="center" wrapText="1"/>
    </xf>
    <xf numFmtId="0" fontId="16" fillId="2" borderId="35" xfId="0" applyFont="1" applyFill="1" applyBorder="1" applyAlignment="1">
      <alignment horizontal="center" vertical="center" wrapText="1"/>
    </xf>
    <xf numFmtId="1" fontId="4" fillId="0" borderId="44" xfId="5" applyNumberFormat="1" applyBorder="1" applyAlignment="1" applyProtection="1">
      <alignment horizontal="center" vertical="center" shrinkToFit="1"/>
    </xf>
    <xf numFmtId="1" fontId="25" fillId="0" borderId="44" xfId="5" applyNumberFormat="1" applyFont="1" applyBorder="1" applyAlignment="1" applyProtection="1">
      <alignment horizontal="center" vertical="center" shrinkToFit="1"/>
    </xf>
    <xf numFmtId="0" fontId="0" fillId="0" borderId="60" xfId="0" applyBorder="1" applyAlignment="1">
      <alignment horizontal="left" wrapText="1"/>
    </xf>
    <xf numFmtId="0" fontId="0" fillId="0" borderId="55" xfId="0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4" fillId="0" borderId="1" xfId="15" applyNumberFormat="1" applyFont="1" applyBorder="1" applyAlignment="1" applyProtection="1">
      <alignment vertical="center" wrapText="1"/>
    </xf>
    <xf numFmtId="0" fontId="27" fillId="0" borderId="1" xfId="0" applyFont="1" applyBorder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22" xfId="0" applyBorder="1" applyAlignment="1">
      <alignment horizontal="right" wrapText="1"/>
    </xf>
    <xf numFmtId="0" fontId="0" fillId="0" borderId="22" xfId="0" applyBorder="1" applyAlignment="1"/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0" borderId="22" xfId="0" applyFont="1" applyBorder="1" applyAlignment="1">
      <alignment vertical="center" wrapText="1"/>
    </xf>
    <xf numFmtId="0" fontId="8" fillId="0" borderId="30" xfId="6" applyNumberFormat="1" applyFont="1" applyBorder="1" applyAlignment="1" applyProtection="1">
      <alignment horizontal="center" vertical="center" wrapText="1"/>
    </xf>
    <xf numFmtId="0" fontId="8" fillId="0" borderId="10" xfId="6" applyFont="1" applyBorder="1" applyAlignment="1">
      <alignment horizontal="center" vertical="center" wrapText="1"/>
    </xf>
    <xf numFmtId="0" fontId="8" fillId="0" borderId="27" xfId="7" applyNumberFormat="1" applyFont="1" applyBorder="1" applyAlignment="1" applyProtection="1">
      <alignment horizontal="center" vertical="center" wrapText="1"/>
    </xf>
    <xf numFmtId="0" fontId="8" fillId="0" borderId="28" xfId="7" applyFont="1" applyBorder="1" applyAlignment="1">
      <alignment horizontal="center" vertical="center" wrapText="1"/>
    </xf>
    <xf numFmtId="0" fontId="8" fillId="0" borderId="19" xfId="8" applyNumberFormat="1" applyFont="1" applyBorder="1" applyAlignment="1" applyProtection="1">
      <alignment horizontal="center" vertical="center" wrapText="1"/>
    </xf>
    <xf numFmtId="0" fontId="8" fillId="0" borderId="21" xfId="8" applyFont="1" applyBorder="1" applyAlignment="1">
      <alignment horizontal="center" vertical="center" wrapText="1"/>
    </xf>
    <xf numFmtId="0" fontId="8" fillId="0" borderId="19" xfId="10" applyNumberFormat="1" applyFont="1" applyBorder="1" applyAlignment="1" applyProtection="1">
      <alignment horizontal="center" vertical="center" wrapText="1"/>
    </xf>
    <xf numFmtId="0" fontId="8" fillId="0" borderId="21" xfId="10" applyFont="1" applyBorder="1" applyAlignment="1">
      <alignment horizontal="center" vertical="center" wrapText="1"/>
    </xf>
    <xf numFmtId="0" fontId="8" fillId="0" borderId="20" xfId="11" applyNumberFormat="1" applyFont="1" applyBorder="1" applyAlignment="1" applyProtection="1">
      <alignment horizontal="center" vertical="center" wrapText="1"/>
    </xf>
    <xf numFmtId="0" fontId="8" fillId="0" borderId="9" xfId="1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28" fillId="0" borderId="16" xfId="15" applyNumberFormat="1" applyFont="1" applyBorder="1" applyAlignment="1" applyProtection="1">
      <alignment horizontal="center" vertical="center" wrapText="1"/>
    </xf>
    <xf numFmtId="0" fontId="28" fillId="0" borderId="26" xfId="15" applyNumberFormat="1" applyFont="1" applyBorder="1" applyAlignment="1" applyProtection="1">
      <alignment horizontal="center" vertical="center" wrapText="1"/>
    </xf>
    <xf numFmtId="0" fontId="28" fillId="0" borderId="17" xfId="15" applyNumberFormat="1" applyFont="1" applyBorder="1" applyAlignment="1" applyProtection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164" fontId="25" fillId="2" borderId="16" xfId="0" applyNumberFormat="1" applyFont="1" applyFill="1" applyBorder="1" applyAlignment="1">
      <alignment horizontal="center" vertical="center" wrapText="1"/>
    </xf>
    <xf numFmtId="164" fontId="25" fillId="2" borderId="17" xfId="0" applyNumberFormat="1" applyFont="1" applyFill="1" applyBorder="1" applyAlignment="1">
      <alignment horizontal="center" vertical="center" wrapText="1"/>
    </xf>
    <xf numFmtId="164" fontId="16" fillId="2" borderId="16" xfId="0" applyNumberFormat="1" applyFont="1" applyFill="1" applyBorder="1" applyAlignment="1">
      <alignment horizontal="center" vertical="center" wrapText="1"/>
    </xf>
    <xf numFmtId="164" fontId="16" fillId="2" borderId="17" xfId="0" applyNumberFormat="1" applyFont="1" applyFill="1" applyBorder="1" applyAlignment="1">
      <alignment horizontal="center" vertical="center" wrapText="1"/>
    </xf>
    <xf numFmtId="0" fontId="29" fillId="2" borderId="36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29" fillId="2" borderId="41" xfId="0" applyFont="1" applyFill="1" applyBorder="1" applyAlignment="1">
      <alignment horizontal="center" vertical="center" wrapText="1"/>
    </xf>
    <xf numFmtId="0" fontId="29" fillId="2" borderId="37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42" xfId="0" applyFont="1" applyFill="1" applyBorder="1" applyAlignment="1">
      <alignment horizontal="center" vertical="center" wrapText="1"/>
    </xf>
    <xf numFmtId="0" fontId="29" fillId="2" borderId="14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0" fillId="2" borderId="16" xfId="10" applyNumberFormat="1" applyFont="1" applyFill="1" applyBorder="1" applyAlignment="1" applyProtection="1">
      <alignment horizontal="center" vertical="center" wrapText="1"/>
    </xf>
    <xf numFmtId="0" fontId="30" fillId="2" borderId="26" xfId="10" applyNumberFormat="1" applyFont="1" applyFill="1" applyBorder="1" applyAlignment="1" applyProtection="1">
      <alignment horizontal="center" vertical="center" wrapText="1"/>
    </xf>
    <xf numFmtId="0" fontId="30" fillId="2" borderId="17" xfId="10" applyNumberFormat="1" applyFont="1" applyFill="1" applyBorder="1" applyAlignment="1" applyProtection="1">
      <alignment horizontal="center" vertical="center" wrapText="1"/>
    </xf>
    <xf numFmtId="0" fontId="30" fillId="2" borderId="58" xfId="10" applyNumberFormat="1" applyFont="1" applyFill="1" applyBorder="1" applyAlignment="1" applyProtection="1">
      <alignment horizontal="left" vertical="center" wrapText="1"/>
    </xf>
    <xf numFmtId="0" fontId="30" fillId="2" borderId="26" xfId="10" applyNumberFormat="1" applyFont="1" applyFill="1" applyBorder="1" applyAlignment="1" applyProtection="1">
      <alignment horizontal="left" vertical="center" wrapText="1"/>
    </xf>
    <xf numFmtId="0" fontId="30" fillId="2" borderId="17" xfId="10" applyNumberFormat="1" applyFont="1" applyFill="1" applyBorder="1" applyAlignment="1" applyProtection="1">
      <alignment horizontal="left" vertical="center" wrapText="1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</cellXfs>
  <cellStyles count="30">
    <cellStyle name="xl22" xfId="4"/>
    <cellStyle name="xl25" xfId="5"/>
    <cellStyle name="xl27" xfId="6"/>
    <cellStyle name="xl28" xfId="7"/>
    <cellStyle name="xl29" xfId="8"/>
    <cellStyle name="xl30" xfId="9"/>
    <cellStyle name="xl31" xfId="10"/>
    <cellStyle name="xl32" xfId="11"/>
    <cellStyle name="xl34" xfId="12"/>
    <cellStyle name="xl35" xfId="13"/>
    <cellStyle name="xl36" xfId="14"/>
    <cellStyle name="xl37" xfId="15"/>
    <cellStyle name="xl38" xfId="29"/>
    <cellStyle name="xl39" xfId="16"/>
    <cellStyle name="xl43" xfId="17"/>
    <cellStyle name="xl44" xfId="18"/>
    <cellStyle name="xl45" xfId="19"/>
    <cellStyle name="xl46" xfId="20"/>
    <cellStyle name="xl47" xfId="21"/>
    <cellStyle name="xl48" xfId="22"/>
    <cellStyle name="xl49" xfId="23"/>
    <cellStyle name="xl50" xfId="24"/>
    <cellStyle name="xl51" xfId="25"/>
    <cellStyle name="xl52" xfId="26"/>
    <cellStyle name="xl53" xfId="27"/>
    <cellStyle name="xl57" xfId="1"/>
    <cellStyle name="xl58" xfId="2"/>
    <cellStyle name="xl59" xfId="3"/>
    <cellStyle name="Обычный" xfId="0" builtinId="0"/>
    <cellStyle name="Обычный 2" xfId="2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5"/>
  <sheetViews>
    <sheetView tabSelected="1" view="pageBreakPreview" zoomScale="90" zoomScaleNormal="93" zoomScaleSheetLayoutView="90" workbookViewId="0">
      <pane ySplit="5" topLeftCell="A36" activePane="bottomLeft" state="frozen"/>
      <selection pane="bottomLeft" activeCell="D37" sqref="D37"/>
    </sheetView>
  </sheetViews>
  <sheetFormatPr defaultRowHeight="15" x14ac:dyDescent="0.25"/>
  <cols>
    <col min="1" max="1" width="5.7109375" customWidth="1"/>
    <col min="2" max="2" width="33.140625" style="154" customWidth="1"/>
    <col min="3" max="3" width="5.28515625" style="1" customWidth="1"/>
    <col min="4" max="5" width="9.28515625" style="1" customWidth="1"/>
    <col min="6" max="6" width="14.7109375" style="1" customWidth="1"/>
    <col min="7" max="7" width="9.85546875" style="1" customWidth="1"/>
    <col min="8" max="8" width="17.42578125" style="2" customWidth="1"/>
    <col min="9" max="9" width="13.42578125" style="2" customWidth="1"/>
    <col min="10" max="10" width="14.7109375" style="3" customWidth="1"/>
    <col min="11" max="11" width="13" style="3" customWidth="1"/>
    <col min="12" max="12" width="18.5703125" style="3" customWidth="1"/>
    <col min="13" max="13" width="13.140625" style="3" customWidth="1"/>
    <col min="14" max="14" width="15.28515625" style="3" customWidth="1"/>
    <col min="15" max="15" width="13.28515625" style="3" customWidth="1"/>
    <col min="16" max="16" width="15.42578125" style="3" customWidth="1"/>
    <col min="17" max="18" width="13.5703125" style="3" customWidth="1"/>
    <col min="19" max="19" width="13.28515625" style="3" customWidth="1"/>
    <col min="20" max="20" width="24.7109375" customWidth="1"/>
  </cols>
  <sheetData>
    <row r="1" spans="1:20" x14ac:dyDescent="0.25">
      <c r="T1" s="144" t="s">
        <v>167</v>
      </c>
    </row>
    <row r="2" spans="1:20" ht="38.450000000000003" customHeight="1" x14ac:dyDescent="0.25">
      <c r="B2" s="188" t="s">
        <v>142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</row>
    <row r="3" spans="1:20" ht="14.45" customHeight="1" thickBot="1" x14ac:dyDescent="0.3">
      <c r="B3" s="190" t="s">
        <v>7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</row>
    <row r="4" spans="1:20" s="3" customFormat="1" ht="32.450000000000003" customHeight="1" x14ac:dyDescent="0.25">
      <c r="A4" s="192" t="s">
        <v>9</v>
      </c>
      <c r="B4" s="194" t="s">
        <v>168</v>
      </c>
      <c r="C4" s="196" t="s">
        <v>12</v>
      </c>
      <c r="D4" s="198" t="s">
        <v>1</v>
      </c>
      <c r="E4" s="200" t="s">
        <v>0</v>
      </c>
      <c r="F4" s="202" t="s">
        <v>10</v>
      </c>
      <c r="G4" s="204" t="s">
        <v>8</v>
      </c>
      <c r="H4" s="206" t="s">
        <v>25</v>
      </c>
      <c r="I4" s="207"/>
      <c r="J4" s="207"/>
      <c r="K4" s="208"/>
      <c r="L4" s="206" t="s">
        <v>26</v>
      </c>
      <c r="M4" s="209"/>
      <c r="N4" s="209"/>
      <c r="O4" s="210"/>
      <c r="P4" s="206" t="s">
        <v>27</v>
      </c>
      <c r="Q4" s="209"/>
      <c r="R4" s="209"/>
      <c r="S4" s="210"/>
      <c r="T4" s="211" t="s">
        <v>2</v>
      </c>
    </row>
    <row r="5" spans="1:20" s="3" customFormat="1" ht="50.25" customHeight="1" thickBot="1" x14ac:dyDescent="0.3">
      <c r="A5" s="193"/>
      <c r="B5" s="195"/>
      <c r="C5" s="197"/>
      <c r="D5" s="199"/>
      <c r="E5" s="201"/>
      <c r="F5" s="203"/>
      <c r="G5" s="205"/>
      <c r="H5" s="4" t="s">
        <v>6</v>
      </c>
      <c r="I5" s="5" t="s">
        <v>3</v>
      </c>
      <c r="J5" s="5" t="s">
        <v>4</v>
      </c>
      <c r="K5" s="6" t="s">
        <v>5</v>
      </c>
      <c r="L5" s="4" t="s">
        <v>6</v>
      </c>
      <c r="M5" s="5" t="s">
        <v>3</v>
      </c>
      <c r="N5" s="5" t="s">
        <v>4</v>
      </c>
      <c r="O5" s="6" t="s">
        <v>5</v>
      </c>
      <c r="P5" s="4" t="s">
        <v>6</v>
      </c>
      <c r="Q5" s="5" t="s">
        <v>3</v>
      </c>
      <c r="R5" s="5" t="s">
        <v>4</v>
      </c>
      <c r="S5" s="6" t="s">
        <v>5</v>
      </c>
      <c r="T5" s="212"/>
    </row>
    <row r="6" spans="1:20" s="3" customFormat="1" ht="15.6" customHeight="1" x14ac:dyDescent="0.25">
      <c r="A6" s="13">
        <v>1</v>
      </c>
      <c r="B6" s="155">
        <v>2</v>
      </c>
      <c r="C6" s="14">
        <v>3</v>
      </c>
      <c r="D6" s="15">
        <v>4</v>
      </c>
      <c r="E6" s="16">
        <v>5</v>
      </c>
      <c r="F6" s="17">
        <v>6</v>
      </c>
      <c r="G6" s="18">
        <v>7</v>
      </c>
      <c r="H6" s="19">
        <v>8</v>
      </c>
      <c r="I6" s="20">
        <v>9</v>
      </c>
      <c r="J6" s="20">
        <v>10</v>
      </c>
      <c r="K6" s="21">
        <v>11</v>
      </c>
      <c r="L6" s="19">
        <v>12</v>
      </c>
      <c r="M6" s="20">
        <v>13</v>
      </c>
      <c r="N6" s="20">
        <v>14</v>
      </c>
      <c r="O6" s="21">
        <v>15</v>
      </c>
      <c r="P6" s="19">
        <v>17</v>
      </c>
      <c r="Q6" s="20">
        <v>18</v>
      </c>
      <c r="R6" s="20">
        <v>19</v>
      </c>
      <c r="S6" s="21">
        <v>20</v>
      </c>
      <c r="T6" s="22">
        <v>21</v>
      </c>
    </row>
    <row r="7" spans="1:20" ht="25.5" x14ac:dyDescent="0.25">
      <c r="A7" s="11">
        <v>1</v>
      </c>
      <c r="B7" s="156" t="s">
        <v>28</v>
      </c>
      <c r="C7" s="58" t="s">
        <v>13</v>
      </c>
      <c r="D7" s="60"/>
      <c r="E7" s="61"/>
      <c r="F7" s="61"/>
      <c r="G7" s="62"/>
      <c r="H7" s="32">
        <f>I7+J7+K7</f>
        <v>3877516</v>
      </c>
      <c r="I7" s="33"/>
      <c r="J7" s="33"/>
      <c r="K7" s="31">
        <f>K8+K9</f>
        <v>3877516</v>
      </c>
      <c r="L7" s="32">
        <f t="shared" ref="L7:L8" si="0">M7+N7+O7</f>
        <v>3877516</v>
      </c>
      <c r="M7" s="33"/>
      <c r="N7" s="33"/>
      <c r="O7" s="31">
        <f>O8+O9</f>
        <v>3877516</v>
      </c>
      <c r="P7" s="32">
        <f t="shared" ref="P7:P91" si="1">Q7+R7+S7</f>
        <v>0</v>
      </c>
      <c r="Q7" s="63">
        <f t="shared" ref="Q7:S92" si="2">I7-M7</f>
        <v>0</v>
      </c>
      <c r="R7" s="63">
        <f t="shared" si="2"/>
        <v>0</v>
      </c>
      <c r="S7" s="31">
        <f>S8+S9</f>
        <v>0</v>
      </c>
      <c r="T7" s="12"/>
    </row>
    <row r="8" spans="1:20" ht="38.25" x14ac:dyDescent="0.25">
      <c r="A8" s="11"/>
      <c r="B8" s="157" t="s">
        <v>89</v>
      </c>
      <c r="C8" s="59"/>
      <c r="D8" s="64" t="s">
        <v>29</v>
      </c>
      <c r="E8" s="64">
        <v>412</v>
      </c>
      <c r="F8" s="65">
        <v>31000</v>
      </c>
      <c r="G8" s="66">
        <v>310</v>
      </c>
      <c r="H8" s="29">
        <f t="shared" ref="H8:H9" si="3">I8+J8+K8</f>
        <v>2247516</v>
      </c>
      <c r="I8" s="30"/>
      <c r="J8" s="30"/>
      <c r="K8" s="28">
        <v>2247516</v>
      </c>
      <c r="L8" s="29">
        <f t="shared" si="0"/>
        <v>2247516</v>
      </c>
      <c r="M8" s="30"/>
      <c r="N8" s="30"/>
      <c r="O8" s="28">
        <v>2247516</v>
      </c>
      <c r="P8" s="29">
        <f t="shared" si="1"/>
        <v>0</v>
      </c>
      <c r="Q8" s="50">
        <f t="shared" si="2"/>
        <v>0</v>
      </c>
      <c r="R8" s="50">
        <f t="shared" si="2"/>
        <v>0</v>
      </c>
      <c r="S8" s="51">
        <f t="shared" si="2"/>
        <v>0</v>
      </c>
      <c r="T8" s="12"/>
    </row>
    <row r="9" spans="1:20" ht="25.5" x14ac:dyDescent="0.25">
      <c r="A9" s="11"/>
      <c r="B9" s="157" t="s">
        <v>31</v>
      </c>
      <c r="C9" s="59"/>
      <c r="D9" s="67" t="s">
        <v>30</v>
      </c>
      <c r="E9" s="67">
        <v>414</v>
      </c>
      <c r="F9" s="65">
        <v>31000</v>
      </c>
      <c r="G9" s="66">
        <v>310</v>
      </c>
      <c r="H9" s="29">
        <f t="shared" si="3"/>
        <v>1630000</v>
      </c>
      <c r="I9" s="30"/>
      <c r="J9" s="30"/>
      <c r="K9" s="28">
        <v>1630000</v>
      </c>
      <c r="L9" s="29">
        <v>1630000</v>
      </c>
      <c r="M9" s="30"/>
      <c r="N9" s="30"/>
      <c r="O9" s="28">
        <v>1630000</v>
      </c>
      <c r="P9" s="29">
        <f t="shared" si="1"/>
        <v>0</v>
      </c>
      <c r="Q9" s="50">
        <f t="shared" si="2"/>
        <v>0</v>
      </c>
      <c r="R9" s="50">
        <f t="shared" si="2"/>
        <v>0</v>
      </c>
      <c r="S9" s="50">
        <f t="shared" si="2"/>
        <v>0</v>
      </c>
      <c r="T9" s="12"/>
    </row>
    <row r="10" spans="1:20" ht="17.25" customHeight="1" x14ac:dyDescent="0.25">
      <c r="A10" s="11">
        <v>2</v>
      </c>
      <c r="B10" s="158" t="s">
        <v>40</v>
      </c>
      <c r="C10" s="58" t="s">
        <v>14</v>
      </c>
      <c r="D10" s="68"/>
      <c r="E10" s="68"/>
      <c r="F10" s="69"/>
      <c r="G10" s="70"/>
      <c r="H10" s="35">
        <f>I10+J10+K10</f>
        <v>468804745</v>
      </c>
      <c r="I10" s="36">
        <f>I11+I12</f>
        <v>0</v>
      </c>
      <c r="J10" s="36">
        <f>J11+J12</f>
        <v>464116697.55000001</v>
      </c>
      <c r="K10" s="36">
        <f>K11+K12</f>
        <v>4688047.45</v>
      </c>
      <c r="L10" s="35">
        <f>M10+N10+O10</f>
        <v>468804745</v>
      </c>
      <c r="M10" s="36">
        <f>M11+M12</f>
        <v>0</v>
      </c>
      <c r="N10" s="36">
        <f>N11+N12</f>
        <v>464116697.55000001</v>
      </c>
      <c r="O10" s="36">
        <f>O11+O12</f>
        <v>4688047.45</v>
      </c>
      <c r="P10" s="35">
        <f>Q10+R10+S10</f>
        <v>0</v>
      </c>
      <c r="Q10" s="36">
        <f>Q11+Q12</f>
        <v>0</v>
      </c>
      <c r="R10" s="36">
        <f>R11+R12</f>
        <v>0</v>
      </c>
      <c r="S10" s="36">
        <f>S11+S12</f>
        <v>0</v>
      </c>
      <c r="T10" s="12"/>
    </row>
    <row r="11" spans="1:20" ht="78.75" customHeight="1" x14ac:dyDescent="0.25">
      <c r="A11" s="11"/>
      <c r="B11" s="145" t="s">
        <v>32</v>
      </c>
      <c r="C11" s="23"/>
      <c r="D11" s="38" t="s">
        <v>34</v>
      </c>
      <c r="E11" s="38" t="s">
        <v>35</v>
      </c>
      <c r="F11" s="38" t="s">
        <v>37</v>
      </c>
      <c r="G11" s="38" t="s">
        <v>38</v>
      </c>
      <c r="H11" s="42">
        <f>I11+J11+K11</f>
        <v>467144750</v>
      </c>
      <c r="I11" s="30">
        <v>0</v>
      </c>
      <c r="J11" s="30">
        <v>462473302.5</v>
      </c>
      <c r="K11" s="28">
        <v>4671447.5</v>
      </c>
      <c r="L11" s="42">
        <f>M11+N11+O11</f>
        <v>467144750</v>
      </c>
      <c r="M11" s="30"/>
      <c r="N11" s="30">
        <v>462473302.5</v>
      </c>
      <c r="O11" s="28">
        <v>4671447.5</v>
      </c>
      <c r="P11" s="25">
        <f t="shared" si="1"/>
        <v>0</v>
      </c>
      <c r="Q11" s="50">
        <f t="shared" si="2"/>
        <v>0</v>
      </c>
      <c r="R11" s="50">
        <f t="shared" si="2"/>
        <v>0</v>
      </c>
      <c r="S11" s="51">
        <f t="shared" si="2"/>
        <v>0</v>
      </c>
      <c r="T11" s="43"/>
    </row>
    <row r="12" spans="1:20" ht="63.75" x14ac:dyDescent="0.25">
      <c r="A12" s="11"/>
      <c r="B12" s="159" t="s">
        <v>33</v>
      </c>
      <c r="C12" s="37"/>
      <c r="D12" s="38" t="s">
        <v>34</v>
      </c>
      <c r="E12" s="38" t="s">
        <v>35</v>
      </c>
      <c r="F12" s="38">
        <v>982215001007</v>
      </c>
      <c r="G12" s="38" t="s">
        <v>39</v>
      </c>
      <c r="H12" s="42">
        <f>I12+J12+K12</f>
        <v>1659995</v>
      </c>
      <c r="I12" s="30"/>
      <c r="J12" s="30">
        <v>1643395.05</v>
      </c>
      <c r="K12" s="28">
        <v>16599.95</v>
      </c>
      <c r="L12" s="42">
        <f>M12+N12+O12</f>
        <v>1659995</v>
      </c>
      <c r="M12" s="30"/>
      <c r="N12" s="30">
        <v>1643395.05</v>
      </c>
      <c r="O12" s="28">
        <v>16599.95</v>
      </c>
      <c r="P12" s="42">
        <f t="shared" si="1"/>
        <v>0</v>
      </c>
      <c r="Q12" s="50">
        <f t="shared" si="2"/>
        <v>0</v>
      </c>
      <c r="R12" s="50">
        <f t="shared" si="2"/>
        <v>0</v>
      </c>
      <c r="S12" s="51">
        <f t="shared" si="2"/>
        <v>0</v>
      </c>
      <c r="T12" s="12"/>
    </row>
    <row r="13" spans="1:20" ht="89.25" customHeight="1" x14ac:dyDescent="0.25">
      <c r="A13" s="233">
        <v>3</v>
      </c>
      <c r="B13" s="218" t="s">
        <v>49</v>
      </c>
      <c r="C13" s="221" t="s">
        <v>15</v>
      </c>
      <c r="D13" s="54"/>
      <c r="E13" s="55"/>
      <c r="F13" s="55"/>
      <c r="G13" s="56"/>
      <c r="H13" s="35">
        <f>I13+J13+K13</f>
        <v>450072750.73000002</v>
      </c>
      <c r="I13" s="36">
        <f>I14+I15+I16+I17+I18+I19</f>
        <v>200394925.06999999</v>
      </c>
      <c r="J13" s="36">
        <f>J14+J15+J16+J17+J18+J19</f>
        <v>243735589.92000002</v>
      </c>
      <c r="K13" s="36">
        <f>K14+K15+K16+K17+K18+K19+K20</f>
        <v>5942235.7400000002</v>
      </c>
      <c r="L13" s="35">
        <f>M13+N13+O13</f>
        <v>79012793.38000001</v>
      </c>
      <c r="M13" s="36">
        <f>M14+M15+M16+M17+M18+M19</f>
        <v>76241974.840000004</v>
      </c>
      <c r="N13" s="36">
        <f>N14+N15+N16+N17+N18+N19</f>
        <v>648679.44999999995</v>
      </c>
      <c r="O13" s="36">
        <f>O14+O15+O16+O17+O18+O19+O20</f>
        <v>2122139.09</v>
      </c>
      <c r="P13" s="35">
        <f t="shared" si="1"/>
        <v>371059957.35000002</v>
      </c>
      <c r="Q13" s="36">
        <f>Q14+Q15+Q16+Q17+Q18+Q19</f>
        <v>124152950.23</v>
      </c>
      <c r="R13" s="36">
        <f>R14+R15+R16+R17+R18+R19</f>
        <v>243086910.47000003</v>
      </c>
      <c r="S13" s="36">
        <f>S14+S15+S16+S17+S18+S19+S20</f>
        <v>3820096.6500000004</v>
      </c>
      <c r="T13" s="12"/>
    </row>
    <row r="14" spans="1:20" x14ac:dyDescent="0.25">
      <c r="A14" s="234"/>
      <c r="B14" s="219"/>
      <c r="C14" s="221"/>
      <c r="D14" s="57" t="s">
        <v>41</v>
      </c>
      <c r="E14" s="23" t="s">
        <v>42</v>
      </c>
      <c r="F14" s="23">
        <v>7558</v>
      </c>
      <c r="G14" s="23" t="s">
        <v>43</v>
      </c>
      <c r="H14" s="44">
        <f>I14+J14+K14</f>
        <v>22809678.140000001</v>
      </c>
      <c r="I14" s="45">
        <v>22809678.140000001</v>
      </c>
      <c r="J14" s="45"/>
      <c r="K14" s="46"/>
      <c r="L14" s="47">
        <f t="shared" ref="L14:L91" si="4">M14+N14+O14</f>
        <v>0</v>
      </c>
      <c r="M14" s="45"/>
      <c r="N14" s="45"/>
      <c r="O14" s="46"/>
      <c r="P14" s="47">
        <f t="shared" si="1"/>
        <v>22809678.140000001</v>
      </c>
      <c r="Q14" s="48">
        <f t="shared" si="2"/>
        <v>22809678.140000001</v>
      </c>
      <c r="R14" s="48">
        <f t="shared" si="2"/>
        <v>0</v>
      </c>
      <c r="S14" s="49">
        <f t="shared" si="2"/>
        <v>0</v>
      </c>
      <c r="T14" s="183" t="s">
        <v>166</v>
      </c>
    </row>
    <row r="15" spans="1:20" x14ac:dyDescent="0.25">
      <c r="A15" s="234"/>
      <c r="B15" s="219"/>
      <c r="C15" s="221"/>
      <c r="D15" s="57" t="s">
        <v>44</v>
      </c>
      <c r="E15" s="23" t="s">
        <v>42</v>
      </c>
      <c r="F15" s="23">
        <v>7561</v>
      </c>
      <c r="G15" s="23" t="s">
        <v>47</v>
      </c>
      <c r="H15" s="42">
        <f t="shared" ref="H15:H92" si="5">I15+J15+K15</f>
        <v>230409.61</v>
      </c>
      <c r="I15" s="30"/>
      <c r="J15" s="30">
        <v>230409.61</v>
      </c>
      <c r="K15" s="28"/>
      <c r="L15" s="42">
        <f t="shared" si="4"/>
        <v>0</v>
      </c>
      <c r="M15" s="30"/>
      <c r="N15" s="30"/>
      <c r="O15" s="28"/>
      <c r="P15" s="42">
        <f t="shared" si="1"/>
        <v>230409.61</v>
      </c>
      <c r="Q15" s="50">
        <f t="shared" si="2"/>
        <v>0</v>
      </c>
      <c r="R15" s="50">
        <f t="shared" si="2"/>
        <v>230409.61</v>
      </c>
      <c r="S15" s="51">
        <f t="shared" si="2"/>
        <v>0</v>
      </c>
      <c r="T15" s="184"/>
    </row>
    <row r="16" spans="1:20" x14ac:dyDescent="0.25">
      <c r="A16" s="234"/>
      <c r="B16" s="219"/>
      <c r="C16" s="221"/>
      <c r="D16" s="57" t="s">
        <v>45</v>
      </c>
      <c r="E16" s="23" t="s">
        <v>42</v>
      </c>
      <c r="F16" s="23">
        <v>7561</v>
      </c>
      <c r="G16" s="23" t="s">
        <v>46</v>
      </c>
      <c r="H16" s="42">
        <f t="shared" si="5"/>
        <v>230694.25</v>
      </c>
      <c r="I16" s="30"/>
      <c r="J16" s="30"/>
      <c r="K16" s="28">
        <v>230694.25</v>
      </c>
      <c r="L16" s="42">
        <f t="shared" si="4"/>
        <v>0</v>
      </c>
      <c r="M16" s="30"/>
      <c r="N16" s="30"/>
      <c r="O16" s="28"/>
      <c r="P16" s="42">
        <f t="shared" si="1"/>
        <v>230694.25</v>
      </c>
      <c r="Q16" s="50">
        <f t="shared" si="2"/>
        <v>0</v>
      </c>
      <c r="R16" s="50">
        <f t="shared" si="2"/>
        <v>0</v>
      </c>
      <c r="S16" s="51">
        <f t="shared" si="2"/>
        <v>230694.25</v>
      </c>
      <c r="T16" s="184"/>
    </row>
    <row r="17" spans="1:20" x14ac:dyDescent="0.25">
      <c r="A17" s="234"/>
      <c r="B17" s="219"/>
      <c r="C17" s="221"/>
      <c r="D17" s="57" t="s">
        <v>41</v>
      </c>
      <c r="E17" s="23">
        <v>414</v>
      </c>
      <c r="F17" s="23">
        <v>7558</v>
      </c>
      <c r="G17" s="23" t="s">
        <v>43</v>
      </c>
      <c r="H17" s="42">
        <f>I17+J17+K17</f>
        <v>177585246.93000001</v>
      </c>
      <c r="I17" s="30">
        <v>177585246.93000001</v>
      </c>
      <c r="J17" s="30"/>
      <c r="K17" s="28"/>
      <c r="L17" s="42">
        <f>M17+N17+O17</f>
        <v>76241974.840000004</v>
      </c>
      <c r="M17" s="30">
        <v>76241974.840000004</v>
      </c>
      <c r="N17" s="30"/>
      <c r="O17" s="28"/>
      <c r="P17" s="42">
        <f>Q17+R17+S17</f>
        <v>101343272.09</v>
      </c>
      <c r="Q17" s="50">
        <f t="shared" si="2"/>
        <v>101343272.09</v>
      </c>
      <c r="R17" s="50"/>
      <c r="S17" s="51"/>
      <c r="T17" s="184"/>
    </row>
    <row r="18" spans="1:20" x14ac:dyDescent="0.25">
      <c r="A18" s="234"/>
      <c r="B18" s="219"/>
      <c r="C18" s="221"/>
      <c r="D18" s="57" t="s">
        <v>44</v>
      </c>
      <c r="E18" s="23">
        <v>414</v>
      </c>
      <c r="F18" s="23">
        <v>7561</v>
      </c>
      <c r="G18" s="23" t="s">
        <v>47</v>
      </c>
      <c r="H18" s="42">
        <f>I18+J18+K18</f>
        <v>243505180.31</v>
      </c>
      <c r="I18" s="30"/>
      <c r="J18" s="30">
        <v>243505180.31</v>
      </c>
      <c r="K18" s="28"/>
      <c r="L18" s="42">
        <f>M18+N18+O18</f>
        <v>648679.44999999995</v>
      </c>
      <c r="M18" s="30"/>
      <c r="N18" s="30">
        <v>648679.44999999995</v>
      </c>
      <c r="O18" s="28"/>
      <c r="P18" s="42">
        <f>Q18+R18+S18</f>
        <v>242856500.86000001</v>
      </c>
      <c r="Q18" s="50"/>
      <c r="R18" s="50">
        <f t="shared" si="2"/>
        <v>242856500.86000001</v>
      </c>
      <c r="S18" s="51"/>
      <c r="T18" s="184"/>
    </row>
    <row r="19" spans="1:20" x14ac:dyDescent="0.25">
      <c r="A19" s="234"/>
      <c r="B19" s="219"/>
      <c r="C19" s="221"/>
      <c r="D19" s="57" t="s">
        <v>45</v>
      </c>
      <c r="E19" s="23">
        <v>414</v>
      </c>
      <c r="F19" s="23">
        <v>7561</v>
      </c>
      <c r="G19" s="23" t="s">
        <v>46</v>
      </c>
      <c r="H19" s="42">
        <f>I19+J19+K19</f>
        <v>4243054.6500000004</v>
      </c>
      <c r="I19" s="30"/>
      <c r="J19" s="30"/>
      <c r="K19" s="28">
        <v>4243054.6500000004</v>
      </c>
      <c r="L19" s="42">
        <f>M19+N19+O19</f>
        <v>655216.59</v>
      </c>
      <c r="M19" s="30"/>
      <c r="N19" s="30"/>
      <c r="O19" s="28">
        <v>655216.59</v>
      </c>
      <c r="P19" s="42">
        <f>Q19+R19+S19</f>
        <v>3587838.0600000005</v>
      </c>
      <c r="Q19" s="50"/>
      <c r="R19" s="50">
        <f t="shared" si="2"/>
        <v>0</v>
      </c>
      <c r="S19" s="50">
        <f t="shared" si="2"/>
        <v>3587838.0600000005</v>
      </c>
      <c r="T19" s="184"/>
    </row>
    <row r="20" spans="1:20" ht="72.75" customHeight="1" x14ac:dyDescent="0.25">
      <c r="A20" s="235"/>
      <c r="B20" s="220"/>
      <c r="C20" s="221"/>
      <c r="D20" s="72" t="s">
        <v>48</v>
      </c>
      <c r="E20" s="26">
        <v>414</v>
      </c>
      <c r="F20" s="26">
        <v>22800</v>
      </c>
      <c r="G20" s="27">
        <v>228</v>
      </c>
      <c r="H20" s="42">
        <f t="shared" si="5"/>
        <v>1468486.84</v>
      </c>
      <c r="I20" s="30"/>
      <c r="J20" s="30"/>
      <c r="K20" s="28">
        <v>1468486.84</v>
      </c>
      <c r="L20" s="42">
        <f t="shared" si="4"/>
        <v>1466922.5</v>
      </c>
      <c r="M20" s="30"/>
      <c r="N20" s="30"/>
      <c r="O20" s="28">
        <v>1466922.5</v>
      </c>
      <c r="P20" s="42">
        <f t="shared" si="1"/>
        <v>1564.3400000000838</v>
      </c>
      <c r="Q20" s="50">
        <f t="shared" si="2"/>
        <v>0</v>
      </c>
      <c r="R20" s="50">
        <f t="shared" si="2"/>
        <v>0</v>
      </c>
      <c r="S20" s="51">
        <f t="shared" si="2"/>
        <v>1564.3400000000838</v>
      </c>
      <c r="T20" s="185"/>
    </row>
    <row r="21" spans="1:20" ht="51" x14ac:dyDescent="0.25">
      <c r="A21" s="11">
        <v>4</v>
      </c>
      <c r="B21" s="160" t="s">
        <v>50</v>
      </c>
      <c r="C21" s="74" t="s">
        <v>16</v>
      </c>
      <c r="D21" s="73"/>
      <c r="E21" s="55"/>
      <c r="F21" s="55"/>
      <c r="G21" s="56"/>
      <c r="H21" s="81">
        <f t="shared" ref="H21:H41" si="6">I21+J21+K21</f>
        <v>562458278.17999995</v>
      </c>
      <c r="I21" s="34">
        <f>I22+I23+I24+I25+I26+I27+I28+I29+I30+I31+I32+I33+I36+I37+I38+I39+I42+I45+I46+I49+I50+I51+I52+I53+I54+I55+I56</f>
        <v>0</v>
      </c>
      <c r="J21" s="34">
        <f>J22+J23+J24+J25+J26+J27+J28+J29+J30+J31+J32+J33+J36+J37+J38+J39+J42+J45+J46+J49+J50+J51+J52+J53+J54+J55+J56</f>
        <v>509952408.60999995</v>
      </c>
      <c r="K21" s="34">
        <f>K22+K23+K24+K25+K26+K27+K28+K29+K30+K31+K32+K33+K36+K37+K38+K39+K42+K45+K46+K49+K50+K51+K52+K53+K54+K55+K56</f>
        <v>52505869.570000008</v>
      </c>
      <c r="L21" s="81">
        <f t="shared" ref="L21:L41" si="7">M21+N21+O21</f>
        <v>258196363.48999995</v>
      </c>
      <c r="M21" s="34">
        <f>M22+M23+M24+M25+M26+M27+M28+M29+M30+M31+M32+M33+M36+M37+M38+M39+M42+M45+M46+M49+M50+M51+M52+M53+M54+M55+M56</f>
        <v>0</v>
      </c>
      <c r="N21" s="34">
        <f>N22+N23+N24+N25+N26+N27+N28+N29+N30+N31+N32+N33+N36+N37+N38+N39+N42+N45+N46+N49+N50+N51+N52+N53+N54+N55+N56</f>
        <v>233530373.22999996</v>
      </c>
      <c r="O21" s="34">
        <f>O22+O23+O24+O25+O26+O27+O28+O29+O30+O31+O32+O33+O36+O37+O38+O39+O42+O45+O46+O49+O50+O51+O52+O53+O54+O55+O56</f>
        <v>24665990.259999998</v>
      </c>
      <c r="P21" s="81">
        <f t="shared" ref="P21:P41" si="8">Q21+R21+S21</f>
        <v>304261914.69</v>
      </c>
      <c r="Q21" s="34">
        <f>Q22+Q23+Q24+Q25+Q26+Q27+Q28+Q29+Q30+Q31+Q32+Q33+Q36+Q37+Q38+Q39+Q42+Q45+Q46+Q49+Q50+Q51+Q52+Q53+Q54+Q55+Q56</f>
        <v>0</v>
      </c>
      <c r="R21" s="34">
        <f>R22+R23+R24+R25+R26+R27+R28+R29+R30+R31+R32+R33+R36+R37+R38+R39+R42+R45+R46+R49+R50+R51+R52+R53+R54+R55+R56</f>
        <v>276422035.38</v>
      </c>
      <c r="S21" s="139">
        <f>S22+S23+S24+S25+S26+S27+S28+S29+S30+S31+S32+S33+S36+S37+S38+S39+S42+S45+S46+S49+S50+S51+S52+S53+S54+S55+S56</f>
        <v>27839879.310000002</v>
      </c>
      <c r="T21" s="140"/>
    </row>
    <row r="22" spans="1:20" ht="242.25" x14ac:dyDescent="0.25">
      <c r="A22" s="11"/>
      <c r="B22" s="146" t="s">
        <v>53</v>
      </c>
      <c r="C22" s="74"/>
      <c r="D22" s="38" t="s">
        <v>51</v>
      </c>
      <c r="E22" s="38" t="s">
        <v>35</v>
      </c>
      <c r="F22" s="38" t="s">
        <v>52</v>
      </c>
      <c r="G22" s="38" t="s">
        <v>52</v>
      </c>
      <c r="H22" s="75">
        <f t="shared" si="6"/>
        <v>97965289.660000011</v>
      </c>
      <c r="I22" s="45"/>
      <c r="J22" s="45">
        <v>93067025.180000007</v>
      </c>
      <c r="K22" s="46">
        <v>4898264.4800000004</v>
      </c>
      <c r="L22" s="75">
        <f t="shared" si="7"/>
        <v>29369698.509999998</v>
      </c>
      <c r="M22" s="45"/>
      <c r="N22" s="45">
        <v>27901213.579999998</v>
      </c>
      <c r="O22" s="46">
        <v>1468484.93</v>
      </c>
      <c r="P22" s="75">
        <f t="shared" si="8"/>
        <v>68595591.150000006</v>
      </c>
      <c r="Q22" s="50">
        <f t="shared" si="2"/>
        <v>0</v>
      </c>
      <c r="R22" s="50">
        <f t="shared" si="2"/>
        <v>65165811.600000009</v>
      </c>
      <c r="S22" s="132">
        <f t="shared" si="2"/>
        <v>3429779.5500000007</v>
      </c>
      <c r="T22" s="141" t="s">
        <v>159</v>
      </c>
    </row>
    <row r="23" spans="1:20" ht="242.25" x14ac:dyDescent="0.25">
      <c r="A23" s="11"/>
      <c r="B23" s="147" t="s">
        <v>54</v>
      </c>
      <c r="C23" s="74"/>
      <c r="D23" s="38" t="s">
        <v>51</v>
      </c>
      <c r="E23" s="38" t="s">
        <v>35</v>
      </c>
      <c r="F23" s="38" t="s">
        <v>55</v>
      </c>
      <c r="G23" s="80" t="s">
        <v>55</v>
      </c>
      <c r="H23" s="30">
        <f t="shared" si="6"/>
        <v>102276224.11</v>
      </c>
      <c r="I23" s="30"/>
      <c r="J23" s="30">
        <v>97162412.900000006</v>
      </c>
      <c r="K23" s="53">
        <v>5113811.21</v>
      </c>
      <c r="L23" s="30">
        <f t="shared" si="7"/>
        <v>30662102.670000002</v>
      </c>
      <c r="M23" s="30"/>
      <c r="N23" s="30">
        <v>29128997.530000001</v>
      </c>
      <c r="O23" s="53">
        <v>1533105.14</v>
      </c>
      <c r="P23" s="45">
        <f t="shared" si="8"/>
        <v>71614121.439999998</v>
      </c>
      <c r="Q23" s="30">
        <f t="shared" si="2"/>
        <v>0</v>
      </c>
      <c r="R23" s="30">
        <f t="shared" si="2"/>
        <v>68033415.370000005</v>
      </c>
      <c r="S23" s="30">
        <f t="shared" si="2"/>
        <v>3580706.0700000003</v>
      </c>
      <c r="T23" s="142" t="s">
        <v>160</v>
      </c>
    </row>
    <row r="24" spans="1:20" ht="63.75" x14ac:dyDescent="0.25">
      <c r="A24" s="11"/>
      <c r="B24" s="153" t="s">
        <v>59</v>
      </c>
      <c r="C24" s="74"/>
      <c r="D24" s="38" t="s">
        <v>51</v>
      </c>
      <c r="E24" s="38" t="s">
        <v>35</v>
      </c>
      <c r="F24" s="38" t="s">
        <v>56</v>
      </c>
      <c r="G24" s="38" t="s">
        <v>56</v>
      </c>
      <c r="H24" s="42">
        <f t="shared" si="6"/>
        <v>55425781.350000001</v>
      </c>
      <c r="I24" s="30"/>
      <c r="J24" s="30">
        <v>52654492.280000001</v>
      </c>
      <c r="K24" s="28">
        <v>2771289.07</v>
      </c>
      <c r="L24" s="42">
        <f t="shared" si="7"/>
        <v>55425781.350000001</v>
      </c>
      <c r="M24" s="30"/>
      <c r="N24" s="30">
        <v>52654492.280000001</v>
      </c>
      <c r="O24" s="28">
        <v>2771289.07</v>
      </c>
      <c r="P24" s="75">
        <f t="shared" si="8"/>
        <v>0</v>
      </c>
      <c r="Q24" s="50">
        <f t="shared" si="2"/>
        <v>0</v>
      </c>
      <c r="R24" s="50">
        <f t="shared" si="2"/>
        <v>0</v>
      </c>
      <c r="S24" s="50">
        <f t="shared" si="2"/>
        <v>0</v>
      </c>
      <c r="T24" s="12"/>
    </row>
    <row r="25" spans="1:20" ht="102.75" x14ac:dyDescent="0.25">
      <c r="A25" s="11"/>
      <c r="B25" s="153" t="s">
        <v>57</v>
      </c>
      <c r="C25" s="74"/>
      <c r="D25" s="38" t="s">
        <v>51</v>
      </c>
      <c r="E25" s="38" t="s">
        <v>35</v>
      </c>
      <c r="F25" s="38" t="s">
        <v>58</v>
      </c>
      <c r="G25" s="38" t="s">
        <v>58</v>
      </c>
      <c r="H25" s="42">
        <f t="shared" si="6"/>
        <v>23889073.57</v>
      </c>
      <c r="I25" s="30"/>
      <c r="J25" s="30">
        <v>22694619.890000001</v>
      </c>
      <c r="K25" s="28">
        <v>1194453.68</v>
      </c>
      <c r="L25" s="42">
        <f t="shared" si="7"/>
        <v>21102519.41</v>
      </c>
      <c r="M25" s="30"/>
      <c r="N25" s="30">
        <v>20047393.440000001</v>
      </c>
      <c r="O25" s="28">
        <v>1055125.97</v>
      </c>
      <c r="P25" s="75">
        <f t="shared" si="8"/>
        <v>2786554.1599999992</v>
      </c>
      <c r="Q25" s="50"/>
      <c r="R25" s="50">
        <f t="shared" si="2"/>
        <v>2647226.4499999993</v>
      </c>
      <c r="S25" s="132">
        <f t="shared" si="2"/>
        <v>139327.70999999996</v>
      </c>
      <c r="T25" s="138" t="s">
        <v>161</v>
      </c>
    </row>
    <row r="26" spans="1:20" ht="153.75" x14ac:dyDescent="0.25">
      <c r="A26" s="11"/>
      <c r="B26" s="153" t="s">
        <v>60</v>
      </c>
      <c r="C26" s="74"/>
      <c r="D26" s="38" t="s">
        <v>51</v>
      </c>
      <c r="E26" s="38" t="s">
        <v>35</v>
      </c>
      <c r="F26" s="38" t="s">
        <v>61</v>
      </c>
      <c r="G26" s="38" t="s">
        <v>61</v>
      </c>
      <c r="H26" s="42">
        <f t="shared" si="6"/>
        <v>12508242.139999999</v>
      </c>
      <c r="I26" s="30"/>
      <c r="J26" s="30">
        <v>11882830.029999999</v>
      </c>
      <c r="K26" s="28">
        <v>625412.11</v>
      </c>
      <c r="L26" s="42">
        <f t="shared" si="7"/>
        <v>9007622.2599999998</v>
      </c>
      <c r="M26" s="30"/>
      <c r="N26" s="30">
        <v>8557241.1500000004</v>
      </c>
      <c r="O26" s="28">
        <v>450381.11</v>
      </c>
      <c r="P26" s="42">
        <f t="shared" si="8"/>
        <v>3500619.879999999</v>
      </c>
      <c r="Q26" s="50"/>
      <c r="R26" s="50">
        <f t="shared" si="2"/>
        <v>3325588.879999999</v>
      </c>
      <c r="S26" s="132">
        <f t="shared" si="2"/>
        <v>175031</v>
      </c>
      <c r="T26" s="138" t="s">
        <v>162</v>
      </c>
    </row>
    <row r="27" spans="1:20" ht="90" thickBot="1" x14ac:dyDescent="0.3">
      <c r="A27" s="11"/>
      <c r="B27" s="153" t="s">
        <v>62</v>
      </c>
      <c r="C27" s="74"/>
      <c r="D27" s="38" t="s">
        <v>51</v>
      </c>
      <c r="E27" s="38" t="s">
        <v>35</v>
      </c>
      <c r="F27" s="38" t="s">
        <v>63</v>
      </c>
      <c r="G27" s="38" t="s">
        <v>63</v>
      </c>
      <c r="H27" s="42">
        <f t="shared" si="6"/>
        <v>39546949.109999999</v>
      </c>
      <c r="I27" s="30"/>
      <c r="J27" s="30">
        <v>37569601.649999999</v>
      </c>
      <c r="K27" s="28">
        <v>1977347.46</v>
      </c>
      <c r="L27" s="42">
        <f t="shared" si="7"/>
        <v>20506968.629999999</v>
      </c>
      <c r="M27" s="30"/>
      <c r="N27" s="30">
        <v>19481620.199999999</v>
      </c>
      <c r="O27" s="28">
        <v>1025348.43</v>
      </c>
      <c r="P27" s="42">
        <f t="shared" si="8"/>
        <v>19039980.48</v>
      </c>
      <c r="Q27" s="50"/>
      <c r="R27" s="50">
        <f t="shared" si="2"/>
        <v>18087981.449999999</v>
      </c>
      <c r="S27" s="51">
        <f t="shared" si="2"/>
        <v>951999.02999999991</v>
      </c>
      <c r="T27" s="175" t="s">
        <v>163</v>
      </c>
    </row>
    <row r="28" spans="1:20" ht="191.25" x14ac:dyDescent="0.25">
      <c r="A28" s="11"/>
      <c r="B28" s="153" t="s">
        <v>64</v>
      </c>
      <c r="C28" s="74"/>
      <c r="D28" s="38" t="s">
        <v>51</v>
      </c>
      <c r="E28" s="38" t="s">
        <v>35</v>
      </c>
      <c r="F28" s="38" t="s">
        <v>66</v>
      </c>
      <c r="G28" s="38" t="s">
        <v>66</v>
      </c>
      <c r="H28" s="42">
        <f t="shared" si="6"/>
        <v>41116065.290000007</v>
      </c>
      <c r="I28" s="30"/>
      <c r="J28" s="30">
        <v>39060262.020000003</v>
      </c>
      <c r="K28" s="28">
        <v>2055803.27</v>
      </c>
      <c r="L28" s="42">
        <f t="shared" si="7"/>
        <v>12334819.59</v>
      </c>
      <c r="M28" s="30"/>
      <c r="N28" s="30">
        <v>11718078.609999999</v>
      </c>
      <c r="O28" s="28">
        <v>616740.98</v>
      </c>
      <c r="P28" s="42">
        <f t="shared" si="8"/>
        <v>28781245.700000003</v>
      </c>
      <c r="Q28" s="50"/>
      <c r="R28" s="50">
        <f t="shared" si="2"/>
        <v>27342183.410000004</v>
      </c>
      <c r="S28" s="51">
        <f t="shared" si="2"/>
        <v>1439062.29</v>
      </c>
      <c r="T28" s="143" t="s">
        <v>164</v>
      </c>
    </row>
    <row r="29" spans="1:20" ht="116.25" thickBot="1" x14ac:dyDescent="0.3">
      <c r="A29" s="11"/>
      <c r="B29" s="153" t="s">
        <v>65</v>
      </c>
      <c r="C29" s="74"/>
      <c r="D29" s="38" t="s">
        <v>51</v>
      </c>
      <c r="E29" s="38" t="s">
        <v>35</v>
      </c>
      <c r="F29" s="38" t="s">
        <v>67</v>
      </c>
      <c r="G29" s="38" t="s">
        <v>67</v>
      </c>
      <c r="H29" s="42">
        <f t="shared" si="6"/>
        <v>29779877.280000001</v>
      </c>
      <c r="I29" s="30"/>
      <c r="J29" s="30">
        <v>28290883.420000002</v>
      </c>
      <c r="K29" s="28">
        <v>1488993.86</v>
      </c>
      <c r="L29" s="42">
        <f t="shared" si="7"/>
        <v>20875651.100000001</v>
      </c>
      <c r="M29" s="30"/>
      <c r="N29" s="30">
        <v>19831868.550000001</v>
      </c>
      <c r="O29" s="28">
        <v>1043782.55</v>
      </c>
      <c r="P29" s="42">
        <f t="shared" si="8"/>
        <v>8904226.1800000016</v>
      </c>
      <c r="Q29" s="50"/>
      <c r="R29" s="50">
        <f t="shared" si="2"/>
        <v>8459014.870000001</v>
      </c>
      <c r="S29" s="132">
        <f t="shared" si="2"/>
        <v>445211.31000000006</v>
      </c>
      <c r="T29" s="138" t="s">
        <v>165</v>
      </c>
    </row>
    <row r="30" spans="1:20" ht="191.25" x14ac:dyDescent="0.25">
      <c r="A30" s="11"/>
      <c r="B30" s="153" t="s">
        <v>68</v>
      </c>
      <c r="C30" s="71"/>
      <c r="D30" s="38" t="s">
        <v>51</v>
      </c>
      <c r="E30" s="38" t="s">
        <v>35</v>
      </c>
      <c r="F30" s="38" t="s">
        <v>69</v>
      </c>
      <c r="G30" s="80" t="s">
        <v>69</v>
      </c>
      <c r="H30" s="30">
        <f t="shared" si="6"/>
        <v>81017196.219999999</v>
      </c>
      <c r="I30" s="30"/>
      <c r="J30" s="30">
        <v>76966336.400000006</v>
      </c>
      <c r="K30" s="53">
        <v>4050859.82</v>
      </c>
      <c r="L30" s="30">
        <f t="shared" si="7"/>
        <v>24069128.880000003</v>
      </c>
      <c r="M30" s="30"/>
      <c r="N30" s="30">
        <v>22865672.440000001</v>
      </c>
      <c r="O30" s="53">
        <v>1203456.44</v>
      </c>
      <c r="P30" s="30">
        <f t="shared" si="8"/>
        <v>56948067.340000011</v>
      </c>
      <c r="Q30" s="30"/>
      <c r="R30" s="30">
        <f t="shared" si="2"/>
        <v>54100663.960000008</v>
      </c>
      <c r="S30" s="30">
        <f t="shared" si="2"/>
        <v>2847403.38</v>
      </c>
      <c r="T30" s="176" t="s">
        <v>164</v>
      </c>
    </row>
    <row r="31" spans="1:20" ht="25.5" x14ac:dyDescent="0.25">
      <c r="A31" s="11"/>
      <c r="B31" s="161" t="s">
        <v>70</v>
      </c>
      <c r="C31" s="71"/>
      <c r="D31" s="76" t="s">
        <v>71</v>
      </c>
      <c r="E31" s="38">
        <v>466</v>
      </c>
      <c r="F31" s="38">
        <v>53000</v>
      </c>
      <c r="G31" s="38" t="s">
        <v>72</v>
      </c>
      <c r="H31" s="42">
        <f t="shared" si="6"/>
        <v>4566200</v>
      </c>
      <c r="I31" s="30"/>
      <c r="J31" s="30"/>
      <c r="K31" s="28">
        <v>4566200</v>
      </c>
      <c r="L31" s="42">
        <f t="shared" si="7"/>
        <v>4566200</v>
      </c>
      <c r="M31" s="30"/>
      <c r="N31" s="30"/>
      <c r="O31" s="28">
        <v>4566200</v>
      </c>
      <c r="P31" s="42">
        <f t="shared" si="8"/>
        <v>0</v>
      </c>
      <c r="Q31" s="50"/>
      <c r="R31" s="50"/>
      <c r="S31" s="51">
        <f t="shared" si="2"/>
        <v>0</v>
      </c>
      <c r="T31" s="128"/>
    </row>
    <row r="32" spans="1:20" ht="51" x14ac:dyDescent="0.25">
      <c r="A32" s="11"/>
      <c r="B32" s="161" t="s">
        <v>73</v>
      </c>
      <c r="C32" s="71"/>
      <c r="D32" s="76" t="s">
        <v>71</v>
      </c>
      <c r="E32" s="38">
        <v>466</v>
      </c>
      <c r="F32" s="38">
        <v>53000</v>
      </c>
      <c r="G32" s="38" t="s">
        <v>76</v>
      </c>
      <c r="H32" s="42">
        <f t="shared" si="6"/>
        <v>1737600</v>
      </c>
      <c r="I32" s="30"/>
      <c r="J32" s="30"/>
      <c r="K32" s="28">
        <v>1737600</v>
      </c>
      <c r="L32" s="42">
        <f t="shared" si="7"/>
        <v>1737600</v>
      </c>
      <c r="M32" s="30"/>
      <c r="N32" s="30"/>
      <c r="O32" s="28">
        <v>1737600</v>
      </c>
      <c r="P32" s="42">
        <f t="shared" si="8"/>
        <v>0</v>
      </c>
      <c r="Q32" s="50"/>
      <c r="R32" s="50"/>
      <c r="S32" s="51">
        <f t="shared" si="2"/>
        <v>0</v>
      </c>
      <c r="T32" s="128"/>
    </row>
    <row r="33" spans="1:20" ht="25.5" x14ac:dyDescent="0.25">
      <c r="A33" s="11"/>
      <c r="B33" s="161" t="s">
        <v>75</v>
      </c>
      <c r="C33" s="71"/>
      <c r="D33" s="76" t="s">
        <v>71</v>
      </c>
      <c r="E33" s="38">
        <v>466</v>
      </c>
      <c r="F33" s="38">
        <v>53000</v>
      </c>
      <c r="G33" s="38" t="s">
        <v>74</v>
      </c>
      <c r="H33" s="42">
        <f t="shared" si="6"/>
        <v>1244200</v>
      </c>
      <c r="I33" s="30"/>
      <c r="J33" s="30"/>
      <c r="K33" s="28">
        <v>1244200</v>
      </c>
      <c r="L33" s="42">
        <f t="shared" si="7"/>
        <v>1244200</v>
      </c>
      <c r="M33" s="30"/>
      <c r="N33" s="30"/>
      <c r="O33" s="28">
        <v>1244200</v>
      </c>
      <c r="P33" s="42">
        <f t="shared" si="8"/>
        <v>0</v>
      </c>
      <c r="Q33" s="50"/>
      <c r="R33" s="50"/>
      <c r="S33" s="51">
        <f t="shared" si="2"/>
        <v>0</v>
      </c>
      <c r="T33" s="128"/>
    </row>
    <row r="34" spans="1:20" ht="184.5" customHeight="1" x14ac:dyDescent="0.25">
      <c r="A34" s="233"/>
      <c r="B34" s="148" t="s">
        <v>77</v>
      </c>
      <c r="C34" s="71"/>
      <c r="D34" s="38" t="s">
        <v>51</v>
      </c>
      <c r="E34" s="38" t="s">
        <v>78</v>
      </c>
      <c r="F34" s="38" t="s">
        <v>36</v>
      </c>
      <c r="G34" s="38" t="s">
        <v>79</v>
      </c>
      <c r="H34" s="42">
        <f t="shared" si="6"/>
        <v>29178309.369999997</v>
      </c>
      <c r="I34" s="45"/>
      <c r="J34" s="45">
        <v>27719393.899999999</v>
      </c>
      <c r="K34" s="46">
        <v>1458915.47</v>
      </c>
      <c r="L34" s="42">
        <f t="shared" si="7"/>
        <v>8580407.870000001</v>
      </c>
      <c r="M34" s="45"/>
      <c r="N34" s="45">
        <v>8151387.4800000004</v>
      </c>
      <c r="O34" s="46">
        <v>429020.39</v>
      </c>
      <c r="P34" s="75">
        <f t="shared" si="8"/>
        <v>20597901.499999996</v>
      </c>
      <c r="Q34" s="48"/>
      <c r="R34" s="50">
        <f t="shared" si="2"/>
        <v>19568006.419999998</v>
      </c>
      <c r="S34" s="49">
        <f t="shared" si="2"/>
        <v>1029895.08</v>
      </c>
      <c r="T34" s="128" t="s">
        <v>143</v>
      </c>
    </row>
    <row r="35" spans="1:20" x14ac:dyDescent="0.25">
      <c r="A35" s="234"/>
      <c r="B35" s="148"/>
      <c r="C35" s="71"/>
      <c r="D35" s="24" t="s">
        <v>98</v>
      </c>
      <c r="E35" s="38">
        <v>414</v>
      </c>
      <c r="F35" s="38">
        <v>22800</v>
      </c>
      <c r="G35" s="38">
        <v>228</v>
      </c>
      <c r="H35" s="42">
        <f t="shared" si="6"/>
        <v>15000</v>
      </c>
      <c r="I35" s="45"/>
      <c r="J35" s="45"/>
      <c r="K35" s="46">
        <v>15000</v>
      </c>
      <c r="L35" s="42">
        <f t="shared" si="7"/>
        <v>15000</v>
      </c>
      <c r="M35" s="45"/>
      <c r="N35" s="45"/>
      <c r="O35" s="46">
        <v>15000</v>
      </c>
      <c r="P35" s="75">
        <f t="shared" si="8"/>
        <v>0</v>
      </c>
      <c r="Q35" s="48"/>
      <c r="R35" s="50"/>
      <c r="S35" s="49">
        <f t="shared" si="2"/>
        <v>0</v>
      </c>
      <c r="T35" s="128"/>
    </row>
    <row r="36" spans="1:20" x14ac:dyDescent="0.25">
      <c r="A36" s="235"/>
      <c r="B36" s="148" t="s">
        <v>86</v>
      </c>
      <c r="C36" s="226"/>
      <c r="D36" s="227"/>
      <c r="E36" s="227"/>
      <c r="F36" s="227"/>
      <c r="G36" s="228"/>
      <c r="H36" s="42">
        <f t="shared" si="6"/>
        <v>29193309.369999997</v>
      </c>
      <c r="I36" s="45"/>
      <c r="J36" s="46">
        <f>J34+J35</f>
        <v>27719393.899999999</v>
      </c>
      <c r="K36" s="46">
        <f>K34+K35</f>
        <v>1473915.47</v>
      </c>
      <c r="L36" s="42">
        <f t="shared" si="7"/>
        <v>8595407.870000001</v>
      </c>
      <c r="M36" s="45"/>
      <c r="N36" s="46">
        <f>N34+N35</f>
        <v>8151387.4800000004</v>
      </c>
      <c r="O36" s="46">
        <f>O34+O35</f>
        <v>444020.39</v>
      </c>
      <c r="P36" s="42">
        <f t="shared" si="8"/>
        <v>20597901.499999996</v>
      </c>
      <c r="Q36" s="48"/>
      <c r="R36" s="46">
        <f>R34+R35</f>
        <v>19568006.419999998</v>
      </c>
      <c r="S36" s="46">
        <f>S34+S35</f>
        <v>1029895.08</v>
      </c>
      <c r="T36" s="128"/>
    </row>
    <row r="37" spans="1:20" ht="183.75" customHeight="1" x14ac:dyDescent="0.25">
      <c r="A37" s="11"/>
      <c r="B37" s="149" t="s">
        <v>80</v>
      </c>
      <c r="C37" s="71"/>
      <c r="D37" s="24" t="s">
        <v>98</v>
      </c>
      <c r="E37" s="38">
        <v>414</v>
      </c>
      <c r="F37" s="38">
        <v>22800</v>
      </c>
      <c r="G37" s="38">
        <v>228</v>
      </c>
      <c r="H37" s="42">
        <f t="shared" si="6"/>
        <v>2741160</v>
      </c>
      <c r="I37" s="45"/>
      <c r="J37" s="45"/>
      <c r="K37" s="46">
        <v>2741160</v>
      </c>
      <c r="L37" s="42">
        <f t="shared" si="7"/>
        <v>8160</v>
      </c>
      <c r="M37" s="45"/>
      <c r="N37" s="45"/>
      <c r="O37" s="46">
        <v>8160</v>
      </c>
      <c r="P37" s="42">
        <f t="shared" si="8"/>
        <v>2733000</v>
      </c>
      <c r="Q37" s="48"/>
      <c r="R37" s="50">
        <f t="shared" si="2"/>
        <v>0</v>
      </c>
      <c r="S37" s="49">
        <f t="shared" si="2"/>
        <v>2733000</v>
      </c>
      <c r="T37" s="128" t="s">
        <v>144</v>
      </c>
    </row>
    <row r="38" spans="1:20" ht="38.25" x14ac:dyDescent="0.25">
      <c r="A38" s="11"/>
      <c r="B38" s="150" t="s">
        <v>82</v>
      </c>
      <c r="C38" s="71"/>
      <c r="D38" s="24" t="s">
        <v>98</v>
      </c>
      <c r="E38" s="38">
        <v>414</v>
      </c>
      <c r="F38" s="38">
        <v>22800</v>
      </c>
      <c r="G38" s="38">
        <v>228</v>
      </c>
      <c r="H38" s="42">
        <f t="shared" si="6"/>
        <v>1319160</v>
      </c>
      <c r="I38" s="45"/>
      <c r="J38" s="45"/>
      <c r="K38" s="46">
        <v>1319160</v>
      </c>
      <c r="L38" s="42">
        <f t="shared" si="7"/>
        <v>1319160</v>
      </c>
      <c r="M38" s="45"/>
      <c r="N38" s="45"/>
      <c r="O38" s="46">
        <v>1319160</v>
      </c>
      <c r="P38" s="42">
        <f t="shared" si="8"/>
        <v>0</v>
      </c>
      <c r="Q38" s="48"/>
      <c r="R38" s="50">
        <f t="shared" si="2"/>
        <v>0</v>
      </c>
      <c r="S38" s="49">
        <f t="shared" si="2"/>
        <v>0</v>
      </c>
      <c r="T38" s="128"/>
    </row>
    <row r="39" spans="1:20" ht="150" x14ac:dyDescent="0.25">
      <c r="A39" s="11"/>
      <c r="B39" s="153" t="s">
        <v>83</v>
      </c>
      <c r="C39" s="71"/>
      <c r="D39" s="24" t="s">
        <v>98</v>
      </c>
      <c r="E39" s="38">
        <v>414</v>
      </c>
      <c r="F39" s="38">
        <v>22800</v>
      </c>
      <c r="G39" s="38">
        <v>228</v>
      </c>
      <c r="H39" s="75">
        <f t="shared" si="6"/>
        <v>2887333.33</v>
      </c>
      <c r="I39" s="45"/>
      <c r="J39" s="45"/>
      <c r="K39" s="46">
        <v>2887333.33</v>
      </c>
      <c r="L39" s="75">
        <f t="shared" si="7"/>
        <v>15000</v>
      </c>
      <c r="M39" s="45"/>
      <c r="N39" s="45"/>
      <c r="O39" s="46">
        <v>15000</v>
      </c>
      <c r="P39" s="75">
        <f t="shared" si="8"/>
        <v>2872333.33</v>
      </c>
      <c r="Q39" s="48"/>
      <c r="R39" s="50">
        <f t="shared" si="2"/>
        <v>0</v>
      </c>
      <c r="S39" s="49">
        <f t="shared" si="2"/>
        <v>2872333.33</v>
      </c>
      <c r="T39" s="128" t="s">
        <v>145</v>
      </c>
    </row>
    <row r="40" spans="1:20" ht="156.75" customHeight="1" x14ac:dyDescent="0.25">
      <c r="A40" s="233"/>
      <c r="B40" s="222" t="s">
        <v>84</v>
      </c>
      <c r="C40" s="71"/>
      <c r="D40" s="38" t="s">
        <v>51</v>
      </c>
      <c r="E40" s="38" t="s">
        <v>78</v>
      </c>
      <c r="F40" s="38" t="s">
        <v>85</v>
      </c>
      <c r="G40" s="38" t="s">
        <v>85</v>
      </c>
      <c r="H40" s="75">
        <f t="shared" si="6"/>
        <v>3519907.81</v>
      </c>
      <c r="I40" s="45"/>
      <c r="J40" s="45">
        <v>3343912.42</v>
      </c>
      <c r="K40" s="46">
        <v>175995.39</v>
      </c>
      <c r="L40" s="75">
        <f t="shared" si="7"/>
        <v>0</v>
      </c>
      <c r="M40" s="45"/>
      <c r="N40" s="45">
        <v>0</v>
      </c>
      <c r="O40" s="45">
        <v>0</v>
      </c>
      <c r="P40" s="77">
        <f t="shared" si="8"/>
        <v>3519907.81</v>
      </c>
      <c r="Q40" s="48"/>
      <c r="R40" s="50">
        <f t="shared" si="2"/>
        <v>3343912.42</v>
      </c>
      <c r="S40" s="49">
        <f t="shared" si="2"/>
        <v>175995.39</v>
      </c>
      <c r="T40" s="183" t="s">
        <v>146</v>
      </c>
    </row>
    <row r="41" spans="1:20" x14ac:dyDescent="0.25">
      <c r="A41" s="234"/>
      <c r="B41" s="223"/>
      <c r="C41" s="71"/>
      <c r="D41" s="23" t="s">
        <v>98</v>
      </c>
      <c r="E41" s="38">
        <v>414</v>
      </c>
      <c r="F41" s="38">
        <v>22800</v>
      </c>
      <c r="G41" s="38">
        <v>228</v>
      </c>
      <c r="H41" s="75">
        <f t="shared" si="6"/>
        <v>222000</v>
      </c>
      <c r="I41" s="45"/>
      <c r="J41" s="45"/>
      <c r="K41" s="46">
        <v>222000</v>
      </c>
      <c r="L41" s="75">
        <f t="shared" si="7"/>
        <v>115913.89</v>
      </c>
      <c r="M41" s="45"/>
      <c r="N41" s="45"/>
      <c r="O41" s="46">
        <v>115913.89</v>
      </c>
      <c r="P41" s="77">
        <f t="shared" si="8"/>
        <v>106086.11</v>
      </c>
      <c r="Q41" s="48"/>
      <c r="R41" s="50"/>
      <c r="S41" s="49">
        <f t="shared" si="2"/>
        <v>106086.11</v>
      </c>
      <c r="T41" s="185"/>
    </row>
    <row r="42" spans="1:20" x14ac:dyDescent="0.25">
      <c r="A42" s="235"/>
      <c r="B42" s="151" t="s">
        <v>86</v>
      </c>
      <c r="C42" s="226"/>
      <c r="D42" s="227"/>
      <c r="E42" s="227"/>
      <c r="F42" s="227"/>
      <c r="G42" s="228"/>
      <c r="H42" s="75">
        <f t="shared" ref="H42:P42" si="9">H40+H41</f>
        <v>3741907.81</v>
      </c>
      <c r="I42" s="75">
        <f t="shared" si="9"/>
        <v>0</v>
      </c>
      <c r="J42" s="75">
        <f t="shared" si="9"/>
        <v>3343912.42</v>
      </c>
      <c r="K42" s="75">
        <f t="shared" si="9"/>
        <v>397995.39</v>
      </c>
      <c r="L42" s="75">
        <f t="shared" si="9"/>
        <v>115913.89</v>
      </c>
      <c r="M42" s="75">
        <f t="shared" si="9"/>
        <v>0</v>
      </c>
      <c r="N42" s="75">
        <f t="shared" si="9"/>
        <v>0</v>
      </c>
      <c r="O42" s="75">
        <f t="shared" si="9"/>
        <v>115913.89</v>
      </c>
      <c r="P42" s="75">
        <f t="shared" si="9"/>
        <v>3625993.92</v>
      </c>
      <c r="Q42" s="48"/>
      <c r="R42" s="75">
        <f>R40+R41</f>
        <v>3343912.42</v>
      </c>
      <c r="S42" s="75">
        <f>S40+S41</f>
        <v>282081.5</v>
      </c>
      <c r="T42" s="128"/>
    </row>
    <row r="43" spans="1:20" ht="60" customHeight="1" x14ac:dyDescent="0.25">
      <c r="A43" s="233"/>
      <c r="B43" s="224" t="s">
        <v>87</v>
      </c>
      <c r="C43" s="71"/>
      <c r="D43" s="38" t="s">
        <v>51</v>
      </c>
      <c r="E43" s="38" t="s">
        <v>78</v>
      </c>
      <c r="F43" s="38" t="s">
        <v>88</v>
      </c>
      <c r="G43" s="80" t="s">
        <v>88</v>
      </c>
      <c r="H43" s="45">
        <f>I43+J43+K43</f>
        <v>1012587.24</v>
      </c>
      <c r="I43" s="30"/>
      <c r="J43" s="30">
        <v>961957.88</v>
      </c>
      <c r="K43" s="53">
        <v>50629.36</v>
      </c>
      <c r="L43" s="45">
        <f>M43+N43+O43</f>
        <v>0</v>
      </c>
      <c r="M43" s="30"/>
      <c r="N43" s="30">
        <v>0</v>
      </c>
      <c r="O43" s="53">
        <v>0</v>
      </c>
      <c r="P43" s="45">
        <f>Q43+R43+S43</f>
        <v>1012587.24</v>
      </c>
      <c r="Q43" s="30"/>
      <c r="R43" s="30">
        <f t="shared" si="2"/>
        <v>961957.88</v>
      </c>
      <c r="S43" s="45">
        <f t="shared" si="2"/>
        <v>50629.36</v>
      </c>
      <c r="T43" s="180" t="s">
        <v>147</v>
      </c>
    </row>
    <row r="44" spans="1:20" x14ac:dyDescent="0.25">
      <c r="A44" s="234"/>
      <c r="B44" s="225"/>
      <c r="C44" s="71"/>
      <c r="D44" s="23" t="s">
        <v>98</v>
      </c>
      <c r="E44" s="38">
        <v>414</v>
      </c>
      <c r="F44" s="38">
        <v>22800</v>
      </c>
      <c r="G44" s="38">
        <v>228</v>
      </c>
      <c r="H44" s="75">
        <f>I44+J44+K44</f>
        <v>45641</v>
      </c>
      <c r="I44" s="30"/>
      <c r="J44" s="30"/>
      <c r="K44" s="28">
        <v>45641</v>
      </c>
      <c r="L44" s="75">
        <f>M44+N44+O44</f>
        <v>45641</v>
      </c>
      <c r="M44" s="30"/>
      <c r="N44" s="30"/>
      <c r="O44" s="28">
        <v>45641</v>
      </c>
      <c r="P44" s="75">
        <f>Q44+R44+S44</f>
        <v>0</v>
      </c>
      <c r="Q44" s="50"/>
      <c r="R44" s="50">
        <f t="shared" si="2"/>
        <v>0</v>
      </c>
      <c r="S44" s="49">
        <f t="shared" si="2"/>
        <v>0</v>
      </c>
      <c r="T44" s="181"/>
    </row>
    <row r="45" spans="1:20" x14ac:dyDescent="0.25">
      <c r="A45" s="235"/>
      <c r="B45" s="152" t="s">
        <v>86</v>
      </c>
      <c r="C45" s="229"/>
      <c r="D45" s="230"/>
      <c r="E45" s="230"/>
      <c r="F45" s="230"/>
      <c r="G45" s="231"/>
      <c r="H45" s="42">
        <f t="shared" ref="H45:S45" si="10">H43+H44</f>
        <v>1058228.24</v>
      </c>
      <c r="I45" s="42">
        <f t="shared" si="10"/>
        <v>0</v>
      </c>
      <c r="J45" s="42">
        <f t="shared" si="10"/>
        <v>961957.88</v>
      </c>
      <c r="K45" s="42">
        <f t="shared" si="10"/>
        <v>96270.36</v>
      </c>
      <c r="L45" s="42">
        <f t="shared" si="10"/>
        <v>45641</v>
      </c>
      <c r="M45" s="42">
        <f t="shared" si="10"/>
        <v>0</v>
      </c>
      <c r="N45" s="42">
        <f t="shared" si="10"/>
        <v>0</v>
      </c>
      <c r="O45" s="42">
        <f t="shared" si="10"/>
        <v>45641</v>
      </c>
      <c r="P45" s="42">
        <f t="shared" si="10"/>
        <v>1012587.24</v>
      </c>
      <c r="Q45" s="42">
        <f t="shared" si="10"/>
        <v>0</v>
      </c>
      <c r="R45" s="42">
        <f t="shared" si="10"/>
        <v>961957.88</v>
      </c>
      <c r="S45" s="42">
        <f t="shared" si="10"/>
        <v>50629.36</v>
      </c>
      <c r="T45" s="182"/>
    </row>
    <row r="46" spans="1:20" ht="25.5" x14ac:dyDescent="0.25">
      <c r="A46" s="11"/>
      <c r="B46" s="153" t="s">
        <v>90</v>
      </c>
      <c r="C46" s="71"/>
      <c r="D46" s="24" t="s">
        <v>98</v>
      </c>
      <c r="E46" s="38">
        <v>414</v>
      </c>
      <c r="F46" s="38">
        <v>22800</v>
      </c>
      <c r="G46" s="38">
        <v>228</v>
      </c>
      <c r="H46" s="75">
        <f t="shared" ref="H46:H59" si="11">I46+J46+K46</f>
        <v>1184900</v>
      </c>
      <c r="I46" s="78"/>
      <c r="J46" s="78"/>
      <c r="K46" s="79">
        <v>1184900</v>
      </c>
      <c r="L46" s="75">
        <f t="shared" ref="L46:L73" si="12">M46+N46+O46</f>
        <v>1184900</v>
      </c>
      <c r="M46" s="78"/>
      <c r="N46" s="78"/>
      <c r="O46" s="79">
        <v>1184900</v>
      </c>
      <c r="P46" s="75">
        <f t="shared" ref="P46:P73" si="13">Q46+R46+S46</f>
        <v>0</v>
      </c>
      <c r="Q46" s="78"/>
      <c r="R46" s="78"/>
      <c r="S46" s="49">
        <f t="shared" si="2"/>
        <v>0</v>
      </c>
      <c r="T46" s="128"/>
    </row>
    <row r="47" spans="1:20" ht="210" x14ac:dyDescent="0.25">
      <c r="A47" s="233"/>
      <c r="B47" s="153" t="s">
        <v>92</v>
      </c>
      <c r="C47" s="71"/>
      <c r="D47" s="38" t="s">
        <v>51</v>
      </c>
      <c r="E47" s="38" t="s">
        <v>78</v>
      </c>
      <c r="F47" s="38" t="s">
        <v>91</v>
      </c>
      <c r="G47" s="38" t="s">
        <v>91</v>
      </c>
      <c r="H47" s="75">
        <f t="shared" si="11"/>
        <v>16136655.41</v>
      </c>
      <c r="I47" s="78"/>
      <c r="J47" s="78">
        <v>15329822.640000001</v>
      </c>
      <c r="K47" s="79">
        <v>806832.77</v>
      </c>
      <c r="L47" s="75">
        <f t="shared" si="12"/>
        <v>13886745.24</v>
      </c>
      <c r="M47" s="78"/>
      <c r="N47" s="78">
        <v>13192407.970000001</v>
      </c>
      <c r="O47" s="79">
        <v>694337.27</v>
      </c>
      <c r="P47" s="75">
        <f t="shared" si="13"/>
        <v>2249910.17</v>
      </c>
      <c r="Q47" s="78"/>
      <c r="R47" s="50">
        <f t="shared" si="2"/>
        <v>2137414.67</v>
      </c>
      <c r="S47" s="50">
        <f t="shared" si="2"/>
        <v>112495.5</v>
      </c>
      <c r="T47" s="128" t="s">
        <v>148</v>
      </c>
    </row>
    <row r="48" spans="1:20" x14ac:dyDescent="0.25">
      <c r="A48" s="234"/>
      <c r="B48" s="152"/>
      <c r="C48" s="71"/>
      <c r="D48" s="23" t="s">
        <v>98</v>
      </c>
      <c r="E48" s="38">
        <v>414</v>
      </c>
      <c r="F48" s="38">
        <v>22800</v>
      </c>
      <c r="G48" s="38">
        <v>228</v>
      </c>
      <c r="H48" s="75">
        <f t="shared" si="11"/>
        <v>799900</v>
      </c>
      <c r="I48" s="78"/>
      <c r="J48" s="78"/>
      <c r="K48" s="79">
        <v>799900</v>
      </c>
      <c r="L48" s="75">
        <f t="shared" si="12"/>
        <v>799900</v>
      </c>
      <c r="M48" s="78"/>
      <c r="N48" s="78"/>
      <c r="O48" s="79">
        <v>799900</v>
      </c>
      <c r="P48" s="75">
        <f t="shared" si="13"/>
        <v>0</v>
      </c>
      <c r="Q48" s="78"/>
      <c r="R48" s="50">
        <f t="shared" si="2"/>
        <v>0</v>
      </c>
      <c r="S48" s="50">
        <f t="shared" si="2"/>
        <v>0</v>
      </c>
      <c r="T48" s="128"/>
    </row>
    <row r="49" spans="1:20" x14ac:dyDescent="0.25">
      <c r="A49" s="235"/>
      <c r="B49" s="152" t="s">
        <v>86</v>
      </c>
      <c r="C49" s="229"/>
      <c r="D49" s="230"/>
      <c r="E49" s="230"/>
      <c r="F49" s="230"/>
      <c r="G49" s="232"/>
      <c r="H49" s="30">
        <f t="shared" si="11"/>
        <v>16936555.41</v>
      </c>
      <c r="I49" s="30">
        <f>I47+I48</f>
        <v>0</v>
      </c>
      <c r="J49" s="30">
        <f>J47+J48</f>
        <v>15329822.640000001</v>
      </c>
      <c r="K49" s="30">
        <f>K47+K48</f>
        <v>1606732.77</v>
      </c>
      <c r="L49" s="30">
        <f t="shared" si="12"/>
        <v>14686645.24</v>
      </c>
      <c r="M49" s="30">
        <f>M47+M48</f>
        <v>0</v>
      </c>
      <c r="N49" s="30">
        <f>N47+N48</f>
        <v>13192407.970000001</v>
      </c>
      <c r="O49" s="30">
        <f>O47+O48</f>
        <v>1494237.27</v>
      </c>
      <c r="P49" s="30">
        <f t="shared" si="13"/>
        <v>2249910.17</v>
      </c>
      <c r="Q49" s="30">
        <f>Q47+Q48</f>
        <v>0</v>
      </c>
      <c r="R49" s="30">
        <f>R47+R48</f>
        <v>2137414.67</v>
      </c>
      <c r="S49" s="30">
        <f>S47+S48</f>
        <v>112495.5</v>
      </c>
      <c r="T49" s="129"/>
    </row>
    <row r="50" spans="1:20" ht="90" x14ac:dyDescent="0.25">
      <c r="A50" s="11"/>
      <c r="B50" s="153" t="s">
        <v>94</v>
      </c>
      <c r="C50" s="71"/>
      <c r="D50" s="24" t="s">
        <v>98</v>
      </c>
      <c r="E50" s="38">
        <v>414</v>
      </c>
      <c r="F50" s="38">
        <v>22800</v>
      </c>
      <c r="G50" s="38">
        <v>228</v>
      </c>
      <c r="H50" s="75">
        <f t="shared" si="11"/>
        <v>2501178.89</v>
      </c>
      <c r="I50" s="30"/>
      <c r="J50" s="30"/>
      <c r="K50" s="30">
        <v>2501178.89</v>
      </c>
      <c r="L50" s="75">
        <f t="shared" si="12"/>
        <v>115913.89</v>
      </c>
      <c r="M50" s="30"/>
      <c r="N50" s="30"/>
      <c r="O50" s="30">
        <v>115913.89</v>
      </c>
      <c r="P50" s="75">
        <f t="shared" si="13"/>
        <v>2385265</v>
      </c>
      <c r="Q50" s="30"/>
      <c r="R50" s="50">
        <f t="shared" si="2"/>
        <v>0</v>
      </c>
      <c r="S50" s="50">
        <f t="shared" si="2"/>
        <v>2385265</v>
      </c>
      <c r="T50" s="129" t="s">
        <v>149</v>
      </c>
    </row>
    <row r="51" spans="1:20" ht="25.5" x14ac:dyDescent="0.25">
      <c r="A51" s="11"/>
      <c r="B51" s="153" t="s">
        <v>93</v>
      </c>
      <c r="C51" s="71"/>
      <c r="D51" s="24" t="s">
        <v>98</v>
      </c>
      <c r="E51" s="38">
        <v>414</v>
      </c>
      <c r="F51" s="38">
        <v>22800</v>
      </c>
      <c r="G51" s="38">
        <v>228</v>
      </c>
      <c r="H51" s="30">
        <f t="shared" si="11"/>
        <v>597350</v>
      </c>
      <c r="I51" s="30"/>
      <c r="J51" s="30"/>
      <c r="K51" s="30">
        <v>597350</v>
      </c>
      <c r="L51" s="30">
        <f t="shared" si="12"/>
        <v>597350</v>
      </c>
      <c r="M51" s="30"/>
      <c r="N51" s="30"/>
      <c r="O51" s="30">
        <v>597350</v>
      </c>
      <c r="P51" s="75">
        <f t="shared" si="13"/>
        <v>0</v>
      </c>
      <c r="Q51" s="30"/>
      <c r="R51" s="30"/>
      <c r="S51" s="30">
        <f t="shared" si="2"/>
        <v>0</v>
      </c>
      <c r="T51" s="129"/>
    </row>
    <row r="52" spans="1:20" ht="121.5" customHeight="1" x14ac:dyDescent="0.25">
      <c r="A52" s="11"/>
      <c r="B52" s="153" t="s">
        <v>95</v>
      </c>
      <c r="C52" s="71"/>
      <c r="D52" s="38" t="s">
        <v>51</v>
      </c>
      <c r="E52" s="38" t="s">
        <v>78</v>
      </c>
      <c r="F52" s="38" t="s">
        <v>96</v>
      </c>
      <c r="G52" s="38" t="s">
        <v>96</v>
      </c>
      <c r="H52" s="30">
        <f t="shared" si="11"/>
        <v>3419850.53</v>
      </c>
      <c r="I52" s="30"/>
      <c r="J52" s="30">
        <v>3248858</v>
      </c>
      <c r="K52" s="30">
        <v>170992.53</v>
      </c>
      <c r="L52" s="30">
        <f t="shared" si="12"/>
        <v>0</v>
      </c>
      <c r="M52" s="30"/>
      <c r="N52" s="30">
        <v>0</v>
      </c>
      <c r="O52" s="30">
        <v>0</v>
      </c>
      <c r="P52" s="45">
        <f t="shared" si="13"/>
        <v>3419850.53</v>
      </c>
      <c r="Q52" s="30"/>
      <c r="R52" s="50">
        <f t="shared" si="2"/>
        <v>3248858</v>
      </c>
      <c r="S52" s="30">
        <f t="shared" si="2"/>
        <v>170992.53</v>
      </c>
      <c r="T52" s="129" t="s">
        <v>150</v>
      </c>
    </row>
    <row r="53" spans="1:20" ht="63.75" x14ac:dyDescent="0.25">
      <c r="A53" s="11"/>
      <c r="B53" s="153" t="s">
        <v>97</v>
      </c>
      <c r="C53" s="71"/>
      <c r="D53" s="24" t="s">
        <v>98</v>
      </c>
      <c r="E53" s="38">
        <v>414</v>
      </c>
      <c r="F53" s="38">
        <v>31000</v>
      </c>
      <c r="G53" s="38">
        <v>310</v>
      </c>
      <c r="H53" s="30">
        <f t="shared" si="11"/>
        <v>594979.19999999995</v>
      </c>
      <c r="I53" s="30"/>
      <c r="J53" s="30"/>
      <c r="K53" s="30">
        <v>594979.19999999995</v>
      </c>
      <c r="L53" s="30">
        <f t="shared" si="12"/>
        <v>594979.19999999995</v>
      </c>
      <c r="M53" s="30"/>
      <c r="N53" s="30"/>
      <c r="O53" s="30">
        <v>594979.19999999995</v>
      </c>
      <c r="P53" s="30">
        <f t="shared" si="13"/>
        <v>0</v>
      </c>
      <c r="Q53" s="30"/>
      <c r="R53" s="30"/>
      <c r="S53" s="30">
        <f t="shared" si="2"/>
        <v>0</v>
      </c>
      <c r="T53" s="129"/>
    </row>
    <row r="54" spans="1:20" ht="105" x14ac:dyDescent="0.25">
      <c r="A54" s="11"/>
      <c r="B54" s="162" t="s">
        <v>99</v>
      </c>
      <c r="C54" s="71"/>
      <c r="D54" s="24" t="s">
        <v>98</v>
      </c>
      <c r="E54" s="38">
        <v>414</v>
      </c>
      <c r="F54" s="38">
        <v>22800</v>
      </c>
      <c r="G54" s="38">
        <v>228</v>
      </c>
      <c r="H54" s="30">
        <f t="shared" si="11"/>
        <v>1706666.67</v>
      </c>
      <c r="I54" s="30"/>
      <c r="J54" s="30"/>
      <c r="K54" s="30">
        <v>1706666.67</v>
      </c>
      <c r="L54" s="30">
        <f t="shared" si="12"/>
        <v>0</v>
      </c>
      <c r="M54" s="30"/>
      <c r="N54" s="30"/>
      <c r="O54" s="30">
        <v>0</v>
      </c>
      <c r="P54" s="45">
        <f t="shared" si="13"/>
        <v>1706666.67</v>
      </c>
      <c r="Q54" s="30"/>
      <c r="R54" s="30"/>
      <c r="S54" s="30">
        <f t="shared" si="2"/>
        <v>1706666.67</v>
      </c>
      <c r="T54" s="129" t="s">
        <v>151</v>
      </c>
    </row>
    <row r="55" spans="1:20" ht="105" x14ac:dyDescent="0.25">
      <c r="A55" s="11"/>
      <c r="B55" s="162" t="s">
        <v>100</v>
      </c>
      <c r="C55" s="71"/>
      <c r="D55" s="24" t="s">
        <v>98</v>
      </c>
      <c r="E55" s="38">
        <v>414</v>
      </c>
      <c r="F55" s="38">
        <v>22800</v>
      </c>
      <c r="G55" s="80">
        <v>228</v>
      </c>
      <c r="H55" s="30">
        <f t="shared" si="11"/>
        <v>1910000</v>
      </c>
      <c r="I55" s="30"/>
      <c r="J55" s="30"/>
      <c r="K55" s="30">
        <v>1910000</v>
      </c>
      <c r="L55" s="30">
        <f t="shared" si="12"/>
        <v>0</v>
      </c>
      <c r="M55" s="30"/>
      <c r="N55" s="30"/>
      <c r="O55" s="30">
        <v>0</v>
      </c>
      <c r="P55" s="45">
        <f t="shared" si="13"/>
        <v>1910000</v>
      </c>
      <c r="Q55" s="30"/>
      <c r="R55" s="30"/>
      <c r="S55" s="30">
        <f t="shared" si="2"/>
        <v>1910000</v>
      </c>
      <c r="T55" s="129" t="s">
        <v>151</v>
      </c>
    </row>
    <row r="56" spans="1:20" ht="183" customHeight="1" x14ac:dyDescent="0.25">
      <c r="A56" s="11"/>
      <c r="B56" s="162" t="s">
        <v>101</v>
      </c>
      <c r="C56" s="71"/>
      <c r="D56" s="24" t="s">
        <v>98</v>
      </c>
      <c r="E56" s="38">
        <v>414</v>
      </c>
      <c r="F56" s="38">
        <v>22800</v>
      </c>
      <c r="G56" s="80">
        <v>228</v>
      </c>
      <c r="H56" s="30">
        <f t="shared" si="11"/>
        <v>1593000</v>
      </c>
      <c r="I56" s="30"/>
      <c r="J56" s="30"/>
      <c r="K56" s="28">
        <v>1593000</v>
      </c>
      <c r="L56" s="42">
        <f t="shared" si="12"/>
        <v>15000</v>
      </c>
      <c r="M56" s="30"/>
      <c r="N56" s="30"/>
      <c r="O56" s="28">
        <v>15000</v>
      </c>
      <c r="P56" s="42">
        <f t="shared" si="13"/>
        <v>1578000</v>
      </c>
      <c r="Q56" s="50"/>
      <c r="R56" s="50"/>
      <c r="S56" s="51">
        <f t="shared" si="2"/>
        <v>1578000</v>
      </c>
      <c r="T56" s="128" t="s">
        <v>152</v>
      </c>
    </row>
    <row r="57" spans="1:20" ht="38.25" x14ac:dyDescent="0.25">
      <c r="A57" s="11">
        <v>5</v>
      </c>
      <c r="B57" s="163" t="s">
        <v>102</v>
      </c>
      <c r="C57" s="74" t="s">
        <v>17</v>
      </c>
      <c r="D57" s="87"/>
      <c r="E57" s="55"/>
      <c r="F57" s="55"/>
      <c r="G57" s="56"/>
      <c r="H57" s="81">
        <f t="shared" si="11"/>
        <v>47504960.850000001</v>
      </c>
      <c r="I57" s="36">
        <f>I58+I62+I66+I70+I71+I72+I73</f>
        <v>22778600</v>
      </c>
      <c r="J57" s="36">
        <f>J58+J62+J66+J70+J71+J72+J73</f>
        <v>2154887.5</v>
      </c>
      <c r="K57" s="36">
        <f>K58+K62+K66+K70+K71+K72+K73</f>
        <v>22571473.350000001</v>
      </c>
      <c r="L57" s="81">
        <f t="shared" si="12"/>
        <v>38013976.390000001</v>
      </c>
      <c r="M57" s="36">
        <f>M58+M62+M66+M70+M71+M72+M73</f>
        <v>16321747.810000001</v>
      </c>
      <c r="N57" s="36">
        <f>N58+N62+N66+N70+N71+N72+N73</f>
        <v>829767.8</v>
      </c>
      <c r="O57" s="36">
        <f>O58+O62+O66+O70+O71+O72+O73</f>
        <v>20862460.780000001</v>
      </c>
      <c r="P57" s="81">
        <f t="shared" si="13"/>
        <v>9490984.4600000009</v>
      </c>
      <c r="Q57" s="36">
        <f>Q58+Q62+Q66+Q70+Q71+Q72+Q73</f>
        <v>6456852.1899999995</v>
      </c>
      <c r="R57" s="36">
        <f>R58+R62+R66+R70+R71+R72+R73</f>
        <v>1325119.7000000002</v>
      </c>
      <c r="S57" s="36">
        <f>S58+S62+S66+S70+S71+S72+S73</f>
        <v>1709012.570000001</v>
      </c>
      <c r="T57" s="128"/>
    </row>
    <row r="58" spans="1:20" ht="38.25" x14ac:dyDescent="0.25">
      <c r="A58" s="11"/>
      <c r="B58" s="164" t="s">
        <v>103</v>
      </c>
      <c r="C58" s="71"/>
      <c r="D58" s="83" t="s">
        <v>81</v>
      </c>
      <c r="E58" s="84">
        <v>414</v>
      </c>
      <c r="F58" s="84">
        <v>228000</v>
      </c>
      <c r="G58" s="177">
        <v>228</v>
      </c>
      <c r="H58" s="30">
        <f t="shared" si="11"/>
        <v>19974999.120000001</v>
      </c>
      <c r="I58" s="30"/>
      <c r="J58" s="30"/>
      <c r="K58" s="53">
        <v>19974999.120000001</v>
      </c>
      <c r="L58" s="30">
        <f t="shared" si="12"/>
        <v>19814180</v>
      </c>
      <c r="M58" s="30"/>
      <c r="N58" s="30"/>
      <c r="O58" s="30">
        <v>19814180</v>
      </c>
      <c r="P58" s="30">
        <f t="shared" si="13"/>
        <v>160819.12000000104</v>
      </c>
      <c r="Q58" s="30">
        <f t="shared" si="2"/>
        <v>0</v>
      </c>
      <c r="R58" s="30">
        <f t="shared" si="2"/>
        <v>0</v>
      </c>
      <c r="S58" s="30">
        <f t="shared" si="2"/>
        <v>160819.12000000104</v>
      </c>
      <c r="T58" s="129" t="s">
        <v>153</v>
      </c>
    </row>
    <row r="59" spans="1:20" ht="60" customHeight="1" x14ac:dyDescent="0.25">
      <c r="A59" s="233"/>
      <c r="B59" s="236" t="s">
        <v>106</v>
      </c>
      <c r="C59" s="71"/>
      <c r="D59" s="38" t="s">
        <v>104</v>
      </c>
      <c r="E59" s="38" t="s">
        <v>78</v>
      </c>
      <c r="F59" s="38" t="s">
        <v>105</v>
      </c>
      <c r="G59" s="38" t="s">
        <v>105</v>
      </c>
      <c r="H59" s="42">
        <f t="shared" si="11"/>
        <v>480838.38</v>
      </c>
      <c r="I59" s="30"/>
      <c r="J59" s="30">
        <v>476030</v>
      </c>
      <c r="K59" s="28">
        <v>4808.38</v>
      </c>
      <c r="L59" s="42">
        <f t="shared" si="12"/>
        <v>0</v>
      </c>
      <c r="M59" s="30"/>
      <c r="N59" s="30"/>
      <c r="O59" s="28">
        <v>0</v>
      </c>
      <c r="P59" s="42">
        <f t="shared" si="13"/>
        <v>480838.38</v>
      </c>
      <c r="Q59" s="51">
        <f t="shared" si="2"/>
        <v>0</v>
      </c>
      <c r="R59" s="51">
        <f t="shared" si="2"/>
        <v>476030</v>
      </c>
      <c r="S59" s="51">
        <f t="shared" si="2"/>
        <v>4808.38</v>
      </c>
      <c r="T59" s="183" t="s">
        <v>154</v>
      </c>
    </row>
    <row r="60" spans="1:20" x14ac:dyDescent="0.25">
      <c r="A60" s="234"/>
      <c r="B60" s="237"/>
      <c r="C60" s="71"/>
      <c r="D60" s="83" t="s">
        <v>81</v>
      </c>
      <c r="E60" s="84">
        <v>414</v>
      </c>
      <c r="F60" s="84">
        <v>22800</v>
      </c>
      <c r="G60" s="85">
        <v>228</v>
      </c>
      <c r="H60" s="42">
        <f t="shared" ref="H60:H61" si="14">I60+J60+K60</f>
        <v>54941.05</v>
      </c>
      <c r="I60" s="30"/>
      <c r="J60" s="30"/>
      <c r="K60" s="28">
        <v>54941.05</v>
      </c>
      <c r="L60" s="42">
        <f t="shared" si="12"/>
        <v>27126.59</v>
      </c>
      <c r="M60" s="30"/>
      <c r="N60" s="30"/>
      <c r="O60" s="28">
        <v>27126.59</v>
      </c>
      <c r="P60" s="42">
        <f t="shared" si="13"/>
        <v>27814.460000000003</v>
      </c>
      <c r="Q60" s="51">
        <f t="shared" si="2"/>
        <v>0</v>
      </c>
      <c r="R60" s="51">
        <f t="shared" si="2"/>
        <v>0</v>
      </c>
      <c r="S60" s="51">
        <f t="shared" si="2"/>
        <v>27814.460000000003</v>
      </c>
      <c r="T60" s="184"/>
    </row>
    <row r="61" spans="1:20" x14ac:dyDescent="0.25">
      <c r="A61" s="234"/>
      <c r="B61" s="238"/>
      <c r="C61" s="71"/>
      <c r="D61" s="38" t="s">
        <v>104</v>
      </c>
      <c r="E61" s="38">
        <v>414</v>
      </c>
      <c r="F61" s="23" t="s">
        <v>109</v>
      </c>
      <c r="G61" s="38" t="s">
        <v>105</v>
      </c>
      <c r="H61" s="42">
        <f t="shared" si="14"/>
        <v>9136427.9799999986</v>
      </c>
      <c r="I61" s="30">
        <v>8954500</v>
      </c>
      <c r="J61" s="53">
        <v>90563.7</v>
      </c>
      <c r="K61" s="28">
        <v>91364.28</v>
      </c>
      <c r="L61" s="42">
        <f t="shared" si="12"/>
        <v>6351733.7000000002</v>
      </c>
      <c r="M61" s="53">
        <v>6225255.6100000003</v>
      </c>
      <c r="N61" s="53">
        <v>62960.76</v>
      </c>
      <c r="O61" s="28">
        <v>63517.33</v>
      </c>
      <c r="P61" s="42">
        <f t="shared" si="13"/>
        <v>2784694.28</v>
      </c>
      <c r="Q61" s="51">
        <f t="shared" si="2"/>
        <v>2729244.3899999997</v>
      </c>
      <c r="R61" s="51">
        <f t="shared" si="2"/>
        <v>27602.939999999995</v>
      </c>
      <c r="S61" s="51">
        <f t="shared" si="2"/>
        <v>27846.949999999997</v>
      </c>
      <c r="T61" s="184"/>
    </row>
    <row r="62" spans="1:20" x14ac:dyDescent="0.25">
      <c r="A62" s="235"/>
      <c r="B62" s="165" t="s">
        <v>86</v>
      </c>
      <c r="C62" s="71"/>
      <c r="D62" s="86"/>
      <c r="E62" s="40"/>
      <c r="F62" s="40"/>
      <c r="G62" s="41"/>
      <c r="H62" s="42">
        <f t="shared" ref="H62:H73" si="15">I62+J62+K62</f>
        <v>9672207.4100000001</v>
      </c>
      <c r="I62" s="28">
        <f>I59+I60+I61</f>
        <v>8954500</v>
      </c>
      <c r="J62" s="28">
        <f>J59+J60+J61</f>
        <v>566593.69999999995</v>
      </c>
      <c r="K62" s="28">
        <f>K59+K60+K61</f>
        <v>151113.71</v>
      </c>
      <c r="L62" s="42">
        <f t="shared" si="12"/>
        <v>6378860.29</v>
      </c>
      <c r="M62" s="28">
        <f>M59+M60+M61</f>
        <v>6225255.6100000003</v>
      </c>
      <c r="N62" s="28">
        <f>N59+N60+N61</f>
        <v>62960.76</v>
      </c>
      <c r="O62" s="28">
        <f>O59+O60+O61</f>
        <v>90643.92</v>
      </c>
      <c r="P62" s="42">
        <f t="shared" si="13"/>
        <v>3293347.1199999996</v>
      </c>
      <c r="Q62" s="28">
        <f>Q59+Q60+Q61</f>
        <v>2729244.3899999997</v>
      </c>
      <c r="R62" s="28">
        <f>R59+R60+R61</f>
        <v>503632.94</v>
      </c>
      <c r="S62" s="28">
        <f>S59+S60+S61</f>
        <v>60469.79</v>
      </c>
      <c r="T62" s="185"/>
    </row>
    <row r="63" spans="1:20" ht="75" customHeight="1" x14ac:dyDescent="0.25">
      <c r="A63" s="233"/>
      <c r="B63" s="236" t="s">
        <v>107</v>
      </c>
      <c r="C63" s="71"/>
      <c r="D63" s="38" t="s">
        <v>104</v>
      </c>
      <c r="E63" s="38" t="s">
        <v>78</v>
      </c>
      <c r="F63" s="38" t="s">
        <v>108</v>
      </c>
      <c r="G63" s="38" t="s">
        <v>108</v>
      </c>
      <c r="H63" s="42">
        <f t="shared" si="15"/>
        <v>789757.58</v>
      </c>
      <c r="I63" s="30"/>
      <c r="J63" s="30">
        <v>781860</v>
      </c>
      <c r="K63" s="28">
        <v>7897.58</v>
      </c>
      <c r="L63" s="42">
        <f t="shared" si="12"/>
        <v>0</v>
      </c>
      <c r="M63" s="30"/>
      <c r="N63" s="30">
        <v>0</v>
      </c>
      <c r="O63" s="28">
        <v>0</v>
      </c>
      <c r="P63" s="42">
        <f t="shared" si="13"/>
        <v>789757.58</v>
      </c>
      <c r="Q63" s="51">
        <f t="shared" si="2"/>
        <v>0</v>
      </c>
      <c r="R63" s="51">
        <f t="shared" si="2"/>
        <v>781860</v>
      </c>
      <c r="S63" s="51">
        <f t="shared" si="2"/>
        <v>7897.58</v>
      </c>
      <c r="T63" s="183" t="s">
        <v>154</v>
      </c>
    </row>
    <row r="64" spans="1:20" x14ac:dyDescent="0.25">
      <c r="A64" s="234"/>
      <c r="B64" s="237"/>
      <c r="C64" s="71"/>
      <c r="D64" s="38" t="s">
        <v>104</v>
      </c>
      <c r="E64" s="38">
        <v>414</v>
      </c>
      <c r="F64" s="23" t="s">
        <v>110</v>
      </c>
      <c r="G64" s="38" t="s">
        <v>108</v>
      </c>
      <c r="H64" s="42">
        <f t="shared" si="15"/>
        <v>7769974.1400000006</v>
      </c>
      <c r="I64" s="30">
        <v>7615200</v>
      </c>
      <c r="J64" s="30">
        <v>77074.399999999994</v>
      </c>
      <c r="K64" s="28">
        <v>77699.740000000005</v>
      </c>
      <c r="L64" s="42">
        <f t="shared" si="12"/>
        <v>3966605.03</v>
      </c>
      <c r="M64" s="30">
        <v>3887592.2</v>
      </c>
      <c r="N64" s="30">
        <v>39346.800000000003</v>
      </c>
      <c r="O64" s="28">
        <v>39666.03</v>
      </c>
      <c r="P64" s="42">
        <f t="shared" si="13"/>
        <v>3803369.11</v>
      </c>
      <c r="Q64" s="51">
        <f t="shared" si="2"/>
        <v>3727607.8</v>
      </c>
      <c r="R64" s="51">
        <f t="shared" si="2"/>
        <v>37727.599999999991</v>
      </c>
      <c r="S64" s="51">
        <f t="shared" si="2"/>
        <v>38033.710000000006</v>
      </c>
      <c r="T64" s="184"/>
    </row>
    <row r="65" spans="1:20" x14ac:dyDescent="0.25">
      <c r="A65" s="234"/>
      <c r="B65" s="238"/>
      <c r="C65" s="71"/>
      <c r="D65" s="83" t="s">
        <v>81</v>
      </c>
      <c r="E65" s="84">
        <v>414</v>
      </c>
      <c r="F65" s="84">
        <v>22800</v>
      </c>
      <c r="G65" s="85">
        <v>228</v>
      </c>
      <c r="H65" s="42">
        <f t="shared" si="15"/>
        <v>55813.18</v>
      </c>
      <c r="I65" s="30"/>
      <c r="J65" s="30"/>
      <c r="K65" s="28">
        <v>55813.18</v>
      </c>
      <c r="L65" s="42">
        <f t="shared" si="12"/>
        <v>22040</v>
      </c>
      <c r="M65" s="30"/>
      <c r="N65" s="30"/>
      <c r="O65" s="28">
        <v>22040</v>
      </c>
      <c r="P65" s="42">
        <f t="shared" si="13"/>
        <v>33773.18</v>
      </c>
      <c r="Q65" s="51">
        <f t="shared" si="2"/>
        <v>0</v>
      </c>
      <c r="R65" s="51">
        <f t="shared" si="2"/>
        <v>0</v>
      </c>
      <c r="S65" s="51">
        <f t="shared" si="2"/>
        <v>33773.18</v>
      </c>
      <c r="T65" s="184"/>
    </row>
    <row r="66" spans="1:20" x14ac:dyDescent="0.25">
      <c r="A66" s="235"/>
      <c r="B66" s="166" t="s">
        <v>86</v>
      </c>
      <c r="C66" s="71"/>
      <c r="D66" s="82"/>
      <c r="E66" s="26"/>
      <c r="F66" s="26"/>
      <c r="G66" s="27"/>
      <c r="H66" s="42">
        <f t="shared" si="15"/>
        <v>8615544.9000000004</v>
      </c>
      <c r="I66" s="30">
        <f>I63+I64+I65</f>
        <v>7615200</v>
      </c>
      <c r="J66" s="30">
        <f>J63+J64+J65</f>
        <v>858934.4</v>
      </c>
      <c r="K66" s="30">
        <f>K63+K64+K65</f>
        <v>141410.5</v>
      </c>
      <c r="L66" s="42">
        <f t="shared" si="12"/>
        <v>3988645.03</v>
      </c>
      <c r="M66" s="30">
        <f>M63+M64+M65</f>
        <v>3887592.2</v>
      </c>
      <c r="N66" s="30">
        <f>N63+N64+N65</f>
        <v>39346.800000000003</v>
      </c>
      <c r="O66" s="30">
        <f>O63+O64+O65</f>
        <v>61706.03</v>
      </c>
      <c r="P66" s="42">
        <f t="shared" si="13"/>
        <v>4626899.8699999992</v>
      </c>
      <c r="Q66" s="30">
        <f>Q63+Q64+Q65</f>
        <v>3727607.8</v>
      </c>
      <c r="R66" s="30">
        <f>R63+R64+R65</f>
        <v>819587.6</v>
      </c>
      <c r="S66" s="30">
        <f>S63+S64+S65</f>
        <v>79704.47</v>
      </c>
      <c r="T66" s="185"/>
    </row>
    <row r="67" spans="1:20" ht="81.75" customHeight="1" x14ac:dyDescent="0.25">
      <c r="A67" s="233"/>
      <c r="B67" s="236" t="s">
        <v>111</v>
      </c>
      <c r="C67" s="71"/>
      <c r="D67" s="38" t="s">
        <v>104</v>
      </c>
      <c r="E67" s="38" t="s">
        <v>78</v>
      </c>
      <c r="F67" s="38" t="s">
        <v>108</v>
      </c>
      <c r="G67" s="38" t="s">
        <v>112</v>
      </c>
      <c r="H67" s="42">
        <f t="shared" si="15"/>
        <v>673212.12</v>
      </c>
      <c r="I67" s="30"/>
      <c r="J67" s="30">
        <v>666480</v>
      </c>
      <c r="K67" s="28">
        <v>6732.12</v>
      </c>
      <c r="L67" s="42">
        <f t="shared" si="12"/>
        <v>671293.77</v>
      </c>
      <c r="M67" s="30"/>
      <c r="N67" s="30">
        <v>664580.84</v>
      </c>
      <c r="O67" s="28">
        <v>6712.93</v>
      </c>
      <c r="P67" s="42">
        <f t="shared" si="13"/>
        <v>1918.3500000000322</v>
      </c>
      <c r="Q67" s="51">
        <f t="shared" si="2"/>
        <v>0</v>
      </c>
      <c r="R67" s="51">
        <f t="shared" si="2"/>
        <v>1899.1600000000326</v>
      </c>
      <c r="S67" s="51">
        <f t="shared" si="2"/>
        <v>19.1899999999996</v>
      </c>
      <c r="T67" s="183" t="s">
        <v>155</v>
      </c>
    </row>
    <row r="68" spans="1:20" ht="18" customHeight="1" x14ac:dyDescent="0.25">
      <c r="A68" s="234"/>
      <c r="B68" s="237"/>
      <c r="C68" s="71"/>
      <c r="D68" s="38" t="s">
        <v>104</v>
      </c>
      <c r="E68" s="38">
        <v>414</v>
      </c>
      <c r="F68" s="23" t="s">
        <v>110</v>
      </c>
      <c r="G68" s="38" t="s">
        <v>112</v>
      </c>
      <c r="H68" s="42">
        <f t="shared" si="15"/>
        <v>6335130.71</v>
      </c>
      <c r="I68" s="30">
        <v>6208900</v>
      </c>
      <c r="J68" s="30">
        <v>62879.4</v>
      </c>
      <c r="K68" s="28">
        <v>63351.31</v>
      </c>
      <c r="L68" s="42">
        <f t="shared" si="12"/>
        <v>6335130.71</v>
      </c>
      <c r="M68" s="30">
        <v>6208900</v>
      </c>
      <c r="N68" s="30">
        <v>62879.4</v>
      </c>
      <c r="O68" s="28">
        <v>63351.31</v>
      </c>
      <c r="P68" s="42">
        <f t="shared" si="13"/>
        <v>0</v>
      </c>
      <c r="Q68" s="51">
        <f t="shared" si="2"/>
        <v>0</v>
      </c>
      <c r="R68" s="51">
        <f t="shared" si="2"/>
        <v>0</v>
      </c>
      <c r="S68" s="51">
        <f t="shared" si="2"/>
        <v>0</v>
      </c>
      <c r="T68" s="184"/>
    </row>
    <row r="69" spans="1:20" ht="17.25" customHeight="1" x14ac:dyDescent="0.25">
      <c r="A69" s="234"/>
      <c r="B69" s="238"/>
      <c r="C69" s="71"/>
      <c r="D69" s="83" t="s">
        <v>81</v>
      </c>
      <c r="E69" s="84">
        <v>414</v>
      </c>
      <c r="F69" s="84">
        <v>22800</v>
      </c>
      <c r="G69" s="85">
        <v>228</v>
      </c>
      <c r="H69" s="42">
        <f t="shared" si="15"/>
        <v>24066.59</v>
      </c>
      <c r="I69" s="30"/>
      <c r="J69" s="30"/>
      <c r="K69" s="28">
        <v>24066.59</v>
      </c>
      <c r="L69" s="42">
        <f t="shared" si="12"/>
        <v>24066.59</v>
      </c>
      <c r="M69" s="30"/>
      <c r="N69" s="30"/>
      <c r="O69" s="28">
        <v>24066.59</v>
      </c>
      <c r="P69" s="42">
        <f t="shared" si="13"/>
        <v>0</v>
      </c>
      <c r="Q69" s="51">
        <f t="shared" si="2"/>
        <v>0</v>
      </c>
      <c r="R69" s="51">
        <f t="shared" si="2"/>
        <v>0</v>
      </c>
      <c r="S69" s="51">
        <f t="shared" si="2"/>
        <v>0</v>
      </c>
      <c r="T69" s="184"/>
    </row>
    <row r="70" spans="1:20" x14ac:dyDescent="0.25">
      <c r="A70" s="235"/>
      <c r="B70" s="166" t="s">
        <v>86</v>
      </c>
      <c r="C70" s="71"/>
      <c r="D70" s="82"/>
      <c r="E70" s="26"/>
      <c r="F70" s="26"/>
      <c r="G70" s="27"/>
      <c r="H70" s="42">
        <f t="shared" si="15"/>
        <v>7032409.4199999999</v>
      </c>
      <c r="I70" s="28">
        <f>I67+I68+I69</f>
        <v>6208900</v>
      </c>
      <c r="J70" s="28">
        <f>J67+J68+J69</f>
        <v>729359.4</v>
      </c>
      <c r="K70" s="28">
        <f>K67+K68+K69</f>
        <v>94150.01999999999</v>
      </c>
      <c r="L70" s="42">
        <f t="shared" si="12"/>
        <v>7030491.0700000003</v>
      </c>
      <c r="M70" s="28">
        <f>M67+M68+M69</f>
        <v>6208900</v>
      </c>
      <c r="N70" s="28">
        <f>N67+N68+N69</f>
        <v>727460.24</v>
      </c>
      <c r="O70" s="28">
        <f>O67+O68+O69</f>
        <v>94130.829999999987</v>
      </c>
      <c r="P70" s="42">
        <f t="shared" si="13"/>
        <v>1918.3500000000349</v>
      </c>
      <c r="Q70" s="51">
        <f t="shared" si="2"/>
        <v>0</v>
      </c>
      <c r="R70" s="51">
        <f t="shared" si="2"/>
        <v>1899.1600000000326</v>
      </c>
      <c r="S70" s="51">
        <f t="shared" si="2"/>
        <v>19.190000000002328</v>
      </c>
      <c r="T70" s="185"/>
    </row>
    <row r="71" spans="1:20" ht="96" customHeight="1" x14ac:dyDescent="0.25">
      <c r="A71" s="11"/>
      <c r="B71" s="150" t="s">
        <v>113</v>
      </c>
      <c r="C71" s="71"/>
      <c r="D71" s="24" t="s">
        <v>81</v>
      </c>
      <c r="E71" s="24" t="s">
        <v>78</v>
      </c>
      <c r="F71" s="24">
        <v>22800</v>
      </c>
      <c r="G71" s="24">
        <v>228</v>
      </c>
      <c r="H71" s="42">
        <f t="shared" si="15"/>
        <v>650600</v>
      </c>
      <c r="I71" s="30"/>
      <c r="J71" s="30"/>
      <c r="K71" s="28">
        <v>650600</v>
      </c>
      <c r="L71" s="42">
        <f t="shared" si="12"/>
        <v>255600</v>
      </c>
      <c r="M71" s="30"/>
      <c r="N71" s="30"/>
      <c r="O71" s="28">
        <v>255600</v>
      </c>
      <c r="P71" s="42">
        <f t="shared" si="13"/>
        <v>395000</v>
      </c>
      <c r="Q71" s="51">
        <f t="shared" si="2"/>
        <v>0</v>
      </c>
      <c r="R71" s="51">
        <f t="shared" si="2"/>
        <v>0</v>
      </c>
      <c r="S71" s="132">
        <f t="shared" si="2"/>
        <v>395000</v>
      </c>
      <c r="T71" s="133" t="s">
        <v>156</v>
      </c>
    </row>
    <row r="72" spans="1:20" ht="105" x14ac:dyDescent="0.25">
      <c r="A72" s="11"/>
      <c r="B72" s="150" t="s">
        <v>114</v>
      </c>
      <c r="C72" s="71"/>
      <c r="D72" s="24" t="s">
        <v>81</v>
      </c>
      <c r="E72" s="24" t="s">
        <v>78</v>
      </c>
      <c r="F72" s="24">
        <v>22800</v>
      </c>
      <c r="G72" s="24">
        <v>228</v>
      </c>
      <c r="H72" s="42">
        <f t="shared" si="15"/>
        <v>849200</v>
      </c>
      <c r="I72" s="30"/>
      <c r="J72" s="30"/>
      <c r="K72" s="28">
        <v>849200</v>
      </c>
      <c r="L72" s="42">
        <f t="shared" si="12"/>
        <v>250600</v>
      </c>
      <c r="M72" s="30"/>
      <c r="N72" s="30"/>
      <c r="O72" s="28">
        <v>250600</v>
      </c>
      <c r="P72" s="42">
        <f t="shared" si="13"/>
        <v>598600</v>
      </c>
      <c r="Q72" s="51">
        <f t="shared" si="2"/>
        <v>0</v>
      </c>
      <c r="R72" s="51">
        <f t="shared" si="2"/>
        <v>0</v>
      </c>
      <c r="S72" s="132">
        <f t="shared" si="2"/>
        <v>598600</v>
      </c>
      <c r="T72" s="133" t="s">
        <v>156</v>
      </c>
    </row>
    <row r="73" spans="1:20" ht="105" x14ac:dyDescent="0.25">
      <c r="A73" s="11"/>
      <c r="B73" s="150" t="s">
        <v>115</v>
      </c>
      <c r="C73" s="71"/>
      <c r="D73" s="24" t="s">
        <v>81</v>
      </c>
      <c r="E73" s="24" t="s">
        <v>78</v>
      </c>
      <c r="F73" s="24">
        <v>22800</v>
      </c>
      <c r="G73" s="24">
        <v>228</v>
      </c>
      <c r="H73" s="42">
        <f t="shared" si="15"/>
        <v>710000</v>
      </c>
      <c r="I73" s="30"/>
      <c r="J73" s="30"/>
      <c r="K73" s="28">
        <v>710000</v>
      </c>
      <c r="L73" s="42">
        <f t="shared" si="12"/>
        <v>295600</v>
      </c>
      <c r="M73" s="30"/>
      <c r="N73" s="30"/>
      <c r="O73" s="28">
        <v>295600</v>
      </c>
      <c r="P73" s="42">
        <f t="shared" si="13"/>
        <v>414400</v>
      </c>
      <c r="Q73" s="51">
        <f t="shared" si="2"/>
        <v>0</v>
      </c>
      <c r="R73" s="51">
        <f t="shared" si="2"/>
        <v>0</v>
      </c>
      <c r="S73" s="132">
        <f t="shared" si="2"/>
        <v>414400</v>
      </c>
      <c r="T73" s="133" t="s">
        <v>156</v>
      </c>
    </row>
    <row r="74" spans="1:20" x14ac:dyDescent="0.25">
      <c r="A74" s="11">
        <v>6</v>
      </c>
      <c r="B74" s="158" t="s">
        <v>116</v>
      </c>
      <c r="C74" s="58" t="s">
        <v>18</v>
      </c>
      <c r="D74" s="54"/>
      <c r="E74" s="55"/>
      <c r="F74" s="55"/>
      <c r="G74" s="56"/>
      <c r="H74" s="35">
        <f t="shared" si="5"/>
        <v>81331395.572999999</v>
      </c>
      <c r="I74" s="34">
        <f>I77</f>
        <v>0</v>
      </c>
      <c r="J74" s="34">
        <f>J77</f>
        <v>80000000</v>
      </c>
      <c r="K74" s="34">
        <f>K77</f>
        <v>1331395.5730000001</v>
      </c>
      <c r="L74" s="35">
        <f t="shared" si="4"/>
        <v>81331395.569999993</v>
      </c>
      <c r="M74" s="34">
        <f>M77</f>
        <v>0</v>
      </c>
      <c r="N74" s="34">
        <f>N77</f>
        <v>80000000</v>
      </c>
      <c r="O74" s="34">
        <f>O77</f>
        <v>1331395.57</v>
      </c>
      <c r="P74" s="35">
        <f t="shared" si="1"/>
        <v>3.0000000260770321E-3</v>
      </c>
      <c r="Q74" s="88">
        <f t="shared" si="2"/>
        <v>0</v>
      </c>
      <c r="R74" s="88">
        <f t="shared" si="2"/>
        <v>0</v>
      </c>
      <c r="S74" s="89">
        <f t="shared" si="2"/>
        <v>3.0000000260770321E-3</v>
      </c>
      <c r="T74" s="131"/>
    </row>
    <row r="75" spans="1:20" ht="38.25" x14ac:dyDescent="0.25">
      <c r="A75" s="233"/>
      <c r="B75" s="153" t="s">
        <v>117</v>
      </c>
      <c r="C75" s="58"/>
      <c r="D75" s="38" t="s">
        <v>118</v>
      </c>
      <c r="E75" s="38" t="s">
        <v>78</v>
      </c>
      <c r="F75" s="38">
        <v>22800</v>
      </c>
      <c r="G75" s="38">
        <v>228</v>
      </c>
      <c r="H75" s="42">
        <f>I75+J75+K75</f>
        <v>523314.76299999998</v>
      </c>
      <c r="I75" s="30"/>
      <c r="J75" s="30"/>
      <c r="K75" s="28">
        <v>523314.76299999998</v>
      </c>
      <c r="L75" s="42">
        <f>M75+N75+O75</f>
        <v>523314.76</v>
      </c>
      <c r="M75" s="30"/>
      <c r="N75" s="30"/>
      <c r="O75" s="28">
        <v>523314.76</v>
      </c>
      <c r="P75" s="42">
        <f>Q75+R75+S75</f>
        <v>2.9999999678693712E-3</v>
      </c>
      <c r="Q75" s="51">
        <f t="shared" si="2"/>
        <v>0</v>
      </c>
      <c r="R75" s="51">
        <f t="shared" si="2"/>
        <v>0</v>
      </c>
      <c r="S75" s="51">
        <f t="shared" si="2"/>
        <v>2.9999999678693712E-3</v>
      </c>
      <c r="T75" s="128"/>
    </row>
    <row r="76" spans="1:20" x14ac:dyDescent="0.25">
      <c r="A76" s="234"/>
      <c r="B76" s="167"/>
      <c r="C76" s="58"/>
      <c r="D76" s="38" t="s">
        <v>119</v>
      </c>
      <c r="E76" s="38" t="s">
        <v>78</v>
      </c>
      <c r="F76" s="38" t="s">
        <v>120</v>
      </c>
      <c r="G76" s="38" t="s">
        <v>121</v>
      </c>
      <c r="H76" s="42">
        <f>I76+J76+K76</f>
        <v>80808080.810000002</v>
      </c>
      <c r="I76" s="30"/>
      <c r="J76" s="30">
        <v>80000000</v>
      </c>
      <c r="K76" s="28">
        <v>808080.81</v>
      </c>
      <c r="L76" s="42">
        <f>M76+N76+O76</f>
        <v>80808080.810000002</v>
      </c>
      <c r="M76" s="30"/>
      <c r="N76" s="30">
        <v>80000000</v>
      </c>
      <c r="O76" s="28">
        <v>808080.81</v>
      </c>
      <c r="P76" s="42">
        <f>Q76+R76+S76</f>
        <v>0</v>
      </c>
      <c r="Q76" s="51">
        <f t="shared" si="2"/>
        <v>0</v>
      </c>
      <c r="R76" s="51">
        <f t="shared" si="2"/>
        <v>0</v>
      </c>
      <c r="S76" s="51">
        <f t="shared" si="2"/>
        <v>0</v>
      </c>
      <c r="T76" s="128"/>
    </row>
    <row r="77" spans="1:20" x14ac:dyDescent="0.25">
      <c r="A77" s="235"/>
      <c r="B77" s="167" t="s">
        <v>86</v>
      </c>
      <c r="C77" s="58"/>
      <c r="D77" s="38"/>
      <c r="E77" s="38"/>
      <c r="F77" s="38"/>
      <c r="G77" s="38"/>
      <c r="H77" s="90"/>
      <c r="I77" s="28">
        <f>I75+I76</f>
        <v>0</v>
      </c>
      <c r="J77" s="28">
        <f>J75+J76</f>
        <v>80000000</v>
      </c>
      <c r="K77" s="28">
        <f>K75+K76</f>
        <v>1331395.5730000001</v>
      </c>
      <c r="L77" s="29"/>
      <c r="M77" s="28">
        <f>M75+M76</f>
        <v>0</v>
      </c>
      <c r="N77" s="28">
        <f>N75+N76</f>
        <v>80000000</v>
      </c>
      <c r="O77" s="28">
        <f>O75+O76</f>
        <v>1331395.57</v>
      </c>
      <c r="P77" s="29"/>
      <c r="Q77" s="28">
        <f>Q75+Q76</f>
        <v>0</v>
      </c>
      <c r="R77" s="28">
        <f>R75+R76</f>
        <v>0</v>
      </c>
      <c r="S77" s="28">
        <f>S75+S76</f>
        <v>2.9999999678693712E-3</v>
      </c>
      <c r="T77" s="128"/>
    </row>
    <row r="78" spans="1:20" x14ac:dyDescent="0.25">
      <c r="A78" s="11">
        <v>7</v>
      </c>
      <c r="B78" s="158" t="s">
        <v>122</v>
      </c>
      <c r="C78" s="58" t="s">
        <v>19</v>
      </c>
      <c r="D78" s="97"/>
      <c r="E78" s="98"/>
      <c r="F78" s="98"/>
      <c r="G78" s="99"/>
      <c r="H78" s="35">
        <f t="shared" si="5"/>
        <v>985156750.68000007</v>
      </c>
      <c r="I78" s="36">
        <f>I83+I84+I85</f>
        <v>551339200</v>
      </c>
      <c r="J78" s="36">
        <f>J83+J84+J85</f>
        <v>422832752.94</v>
      </c>
      <c r="K78" s="36">
        <f>K83+K84+K85</f>
        <v>10984797.74</v>
      </c>
      <c r="L78" s="35">
        <f t="shared" si="4"/>
        <v>871728336.18000007</v>
      </c>
      <c r="M78" s="36">
        <f>M83+M84+M85</f>
        <v>551339200</v>
      </c>
      <c r="N78" s="36">
        <f>N83+N84+N85</f>
        <v>310786909.94</v>
      </c>
      <c r="O78" s="36">
        <f>O83+O84+O85</f>
        <v>9602226.2400000002</v>
      </c>
      <c r="P78" s="35">
        <f t="shared" si="1"/>
        <v>113428414.50000001</v>
      </c>
      <c r="Q78" s="36">
        <f>Q83+Q84+Q85</f>
        <v>0</v>
      </c>
      <c r="R78" s="36">
        <f>R83+R84+R85</f>
        <v>112045843.00000001</v>
      </c>
      <c r="S78" s="36">
        <f>S83+S84+S85</f>
        <v>1382571.5</v>
      </c>
      <c r="T78" s="128"/>
    </row>
    <row r="79" spans="1:20" ht="15" customHeight="1" x14ac:dyDescent="0.25">
      <c r="A79" s="233"/>
      <c r="B79" s="239" t="s">
        <v>123</v>
      </c>
      <c r="C79" s="37"/>
      <c r="D79" s="38" t="s">
        <v>124</v>
      </c>
      <c r="E79" s="38" t="s">
        <v>78</v>
      </c>
      <c r="F79" s="38" t="s">
        <v>125</v>
      </c>
      <c r="G79" s="38" t="s">
        <v>125</v>
      </c>
      <c r="H79" s="75">
        <f t="shared" si="5"/>
        <v>391556453.65000004</v>
      </c>
      <c r="I79" s="45"/>
      <c r="J79" s="45">
        <v>387640889.11000001</v>
      </c>
      <c r="K79" s="46">
        <v>3915564.54</v>
      </c>
      <c r="L79" s="75">
        <f t="shared" si="4"/>
        <v>278378834.43000001</v>
      </c>
      <c r="M79" s="45"/>
      <c r="N79" s="45">
        <v>275595046.12</v>
      </c>
      <c r="O79" s="46">
        <v>2783788.31</v>
      </c>
      <c r="P79" s="75">
        <f t="shared" si="1"/>
        <v>113177619.22000001</v>
      </c>
      <c r="Q79" s="48">
        <f t="shared" si="2"/>
        <v>0</v>
      </c>
      <c r="R79" s="48">
        <f t="shared" si="2"/>
        <v>112045842.99000001</v>
      </c>
      <c r="S79" s="49">
        <f t="shared" si="2"/>
        <v>1131776.23</v>
      </c>
      <c r="T79" s="183" t="s">
        <v>157</v>
      </c>
    </row>
    <row r="80" spans="1:20" x14ac:dyDescent="0.25">
      <c r="A80" s="234"/>
      <c r="B80" s="240"/>
      <c r="C80" s="37"/>
      <c r="D80" s="38" t="s">
        <v>124</v>
      </c>
      <c r="E80" s="38" t="s">
        <v>78</v>
      </c>
      <c r="F80" s="24" t="s">
        <v>126</v>
      </c>
      <c r="G80" s="38" t="s">
        <v>125</v>
      </c>
      <c r="H80" s="75">
        <f t="shared" si="5"/>
        <v>405868579.41000003</v>
      </c>
      <c r="I80" s="45">
        <v>377701300</v>
      </c>
      <c r="J80" s="45">
        <v>24108593.620000001</v>
      </c>
      <c r="K80" s="46">
        <v>4058685.79</v>
      </c>
      <c r="L80" s="75">
        <f t="shared" si="4"/>
        <v>405868579.40000004</v>
      </c>
      <c r="M80" s="45">
        <v>377701300</v>
      </c>
      <c r="N80" s="45">
        <v>24108593.609999999</v>
      </c>
      <c r="O80" s="46">
        <v>4058685.79</v>
      </c>
      <c r="P80" s="75">
        <f t="shared" si="1"/>
        <v>1.0000001639127731E-2</v>
      </c>
      <c r="Q80" s="48">
        <f t="shared" si="2"/>
        <v>0</v>
      </c>
      <c r="R80" s="48">
        <f t="shared" si="2"/>
        <v>1.0000001639127731E-2</v>
      </c>
      <c r="S80" s="49">
        <f t="shared" si="2"/>
        <v>0</v>
      </c>
      <c r="T80" s="184"/>
    </row>
    <row r="81" spans="1:20" x14ac:dyDescent="0.25">
      <c r="A81" s="234"/>
      <c r="B81" s="240"/>
      <c r="C81" s="37"/>
      <c r="D81" s="24" t="s">
        <v>127</v>
      </c>
      <c r="E81" s="24" t="s">
        <v>78</v>
      </c>
      <c r="F81" s="24" t="s">
        <v>128</v>
      </c>
      <c r="G81" s="38" t="s">
        <v>125</v>
      </c>
      <c r="H81" s="75">
        <f t="shared" si="5"/>
        <v>186587040.62</v>
      </c>
      <c r="I81" s="30">
        <v>173637900</v>
      </c>
      <c r="J81" s="30">
        <v>11083270.210000001</v>
      </c>
      <c r="K81" s="28">
        <v>1865870.41</v>
      </c>
      <c r="L81" s="42">
        <f t="shared" si="4"/>
        <v>186587040.62</v>
      </c>
      <c r="M81" s="30">
        <v>173637900</v>
      </c>
      <c r="N81" s="30">
        <v>11083270.210000001</v>
      </c>
      <c r="O81" s="28">
        <v>1865870.41</v>
      </c>
      <c r="P81" s="42">
        <f t="shared" si="1"/>
        <v>0</v>
      </c>
      <c r="Q81" s="50">
        <f t="shared" si="2"/>
        <v>0</v>
      </c>
      <c r="R81" s="50">
        <f t="shared" si="2"/>
        <v>0</v>
      </c>
      <c r="S81" s="51">
        <f t="shared" si="2"/>
        <v>0</v>
      </c>
      <c r="T81" s="184"/>
    </row>
    <row r="82" spans="1:20" x14ac:dyDescent="0.25">
      <c r="A82" s="234"/>
      <c r="B82" s="241"/>
      <c r="C82" s="37"/>
      <c r="D82" s="38" t="s">
        <v>129</v>
      </c>
      <c r="E82" s="101">
        <v>414</v>
      </c>
      <c r="F82" s="101">
        <v>22800</v>
      </c>
      <c r="G82" s="102">
        <v>228</v>
      </c>
      <c r="H82" s="75">
        <f t="shared" si="5"/>
        <v>560677</v>
      </c>
      <c r="I82" s="45"/>
      <c r="J82" s="45"/>
      <c r="K82" s="46">
        <v>560677</v>
      </c>
      <c r="L82" s="75">
        <f t="shared" si="4"/>
        <v>560677</v>
      </c>
      <c r="M82" s="45"/>
      <c r="N82" s="45"/>
      <c r="O82" s="46">
        <v>560677</v>
      </c>
      <c r="P82" s="75">
        <f t="shared" si="1"/>
        <v>0</v>
      </c>
      <c r="Q82" s="48">
        <f t="shared" si="2"/>
        <v>0</v>
      </c>
      <c r="R82" s="48">
        <f t="shared" si="2"/>
        <v>0</v>
      </c>
      <c r="S82" s="49">
        <f t="shared" si="2"/>
        <v>0</v>
      </c>
      <c r="T82" s="184"/>
    </row>
    <row r="83" spans="1:20" x14ac:dyDescent="0.25">
      <c r="A83" s="235"/>
      <c r="B83" s="168" t="s">
        <v>86</v>
      </c>
      <c r="C83" s="37"/>
      <c r="D83" s="100"/>
      <c r="E83" s="101"/>
      <c r="F83" s="101"/>
      <c r="G83" s="102"/>
      <c r="H83" s="75">
        <f t="shared" si="5"/>
        <v>984572750.68000007</v>
      </c>
      <c r="I83" s="45">
        <f>I79+I80+I81+I82</f>
        <v>551339200</v>
      </c>
      <c r="J83" s="45">
        <f>J79+J80+J81+J82</f>
        <v>422832752.94</v>
      </c>
      <c r="K83" s="45">
        <f>K79+K80+K81+K82</f>
        <v>10400797.74</v>
      </c>
      <c r="L83" s="75">
        <f t="shared" si="4"/>
        <v>871395131.45000005</v>
      </c>
      <c r="M83" s="45">
        <f>M79+M80+M81+M82</f>
        <v>551339200</v>
      </c>
      <c r="N83" s="45">
        <f>N79+N80+N81+N82</f>
        <v>310786909.94</v>
      </c>
      <c r="O83" s="45">
        <f>O79+O80+O81+O82</f>
        <v>9269021.5099999998</v>
      </c>
      <c r="P83" s="75">
        <f t="shared" si="1"/>
        <v>113177619.23000002</v>
      </c>
      <c r="Q83" s="45">
        <f>Q79+Q80+Q81+Q82</f>
        <v>0</v>
      </c>
      <c r="R83" s="45">
        <f>R79+R80+R81+R82</f>
        <v>112045843.00000001</v>
      </c>
      <c r="S83" s="45">
        <f>S79+S80+S81+S82</f>
        <v>1131776.23</v>
      </c>
      <c r="T83" s="185"/>
    </row>
    <row r="84" spans="1:20" ht="30" customHeight="1" x14ac:dyDescent="0.25">
      <c r="A84" s="11"/>
      <c r="B84" s="149" t="s">
        <v>130</v>
      </c>
      <c r="C84" s="37"/>
      <c r="D84" s="24" t="s">
        <v>129</v>
      </c>
      <c r="E84" s="101">
        <v>414</v>
      </c>
      <c r="F84" s="101">
        <v>22800</v>
      </c>
      <c r="G84" s="102">
        <v>228</v>
      </c>
      <c r="H84" s="75">
        <f t="shared" si="5"/>
        <v>550000</v>
      </c>
      <c r="I84" s="45"/>
      <c r="J84" s="45"/>
      <c r="K84" s="103">
        <v>550000</v>
      </c>
      <c r="L84" s="75">
        <f t="shared" si="4"/>
        <v>299864.73</v>
      </c>
      <c r="M84" s="45"/>
      <c r="N84" s="49"/>
      <c r="O84" s="103">
        <v>299864.73</v>
      </c>
      <c r="P84" s="75">
        <f t="shared" si="1"/>
        <v>250135.27000000002</v>
      </c>
      <c r="Q84" s="49">
        <f t="shared" si="2"/>
        <v>0</v>
      </c>
      <c r="R84" s="49">
        <f t="shared" si="2"/>
        <v>0</v>
      </c>
      <c r="S84" s="49">
        <f t="shared" si="2"/>
        <v>250135.27000000002</v>
      </c>
      <c r="T84" s="130" t="s">
        <v>155</v>
      </c>
    </row>
    <row r="85" spans="1:20" ht="45" x14ac:dyDescent="0.25">
      <c r="A85" s="11"/>
      <c r="B85" s="162" t="s">
        <v>131</v>
      </c>
      <c r="C85" s="37"/>
      <c r="D85" s="24" t="s">
        <v>129</v>
      </c>
      <c r="E85" s="101">
        <v>414</v>
      </c>
      <c r="F85" s="101">
        <v>22800</v>
      </c>
      <c r="G85" s="102">
        <v>228</v>
      </c>
      <c r="H85" s="75">
        <f t="shared" si="5"/>
        <v>34000</v>
      </c>
      <c r="I85" s="45"/>
      <c r="J85" s="45"/>
      <c r="K85" s="103">
        <v>34000</v>
      </c>
      <c r="L85" s="75">
        <f t="shared" si="4"/>
        <v>33340</v>
      </c>
      <c r="M85" s="45"/>
      <c r="N85" s="49"/>
      <c r="O85" s="103">
        <v>33340</v>
      </c>
      <c r="P85" s="75">
        <f t="shared" si="1"/>
        <v>660</v>
      </c>
      <c r="Q85" s="49">
        <f t="shared" si="2"/>
        <v>0</v>
      </c>
      <c r="R85" s="49">
        <f t="shared" si="2"/>
        <v>0</v>
      </c>
      <c r="S85" s="134">
        <f t="shared" si="2"/>
        <v>660</v>
      </c>
      <c r="T85" s="130" t="s">
        <v>155</v>
      </c>
    </row>
    <row r="86" spans="1:20" x14ac:dyDescent="0.25">
      <c r="A86" s="11">
        <v>8</v>
      </c>
      <c r="B86" s="169" t="s">
        <v>132</v>
      </c>
      <c r="C86" s="58" t="s">
        <v>20</v>
      </c>
      <c r="D86" s="104"/>
      <c r="E86" s="105"/>
      <c r="F86" s="105"/>
      <c r="G86" s="106"/>
      <c r="H86" s="107">
        <f>I86+J86+K86</f>
        <v>50736509.689999998</v>
      </c>
      <c r="I86" s="108">
        <f>I91+I92</f>
        <v>0</v>
      </c>
      <c r="J86" s="108">
        <f>J91+J92</f>
        <v>41466257.100000001</v>
      </c>
      <c r="K86" s="108">
        <f>K91+K92</f>
        <v>9270252.5899999999</v>
      </c>
      <c r="L86" s="107">
        <f>M86+N86+O86</f>
        <v>43094446.150000006</v>
      </c>
      <c r="M86" s="108">
        <f>M91+M92</f>
        <v>0</v>
      </c>
      <c r="N86" s="108">
        <f>N91+N92</f>
        <v>39354375.240000002</v>
      </c>
      <c r="O86" s="108">
        <f>O91+O92</f>
        <v>3740070.91</v>
      </c>
      <c r="P86" s="107">
        <f>Q86+R86+S86</f>
        <v>7642063.5399999991</v>
      </c>
      <c r="Q86" s="108">
        <f>Q91+Q92</f>
        <v>0</v>
      </c>
      <c r="R86" s="108">
        <f>R91+R92</f>
        <v>2111881.8599999994</v>
      </c>
      <c r="S86" s="135">
        <f>S91+S92</f>
        <v>5530181.6799999997</v>
      </c>
      <c r="T86" s="133"/>
    </row>
    <row r="87" spans="1:20" x14ac:dyDescent="0.25">
      <c r="A87" s="244"/>
      <c r="B87" s="186" t="s">
        <v>133</v>
      </c>
      <c r="C87" s="109"/>
      <c r="D87" s="38" t="s">
        <v>134</v>
      </c>
      <c r="E87" s="38" t="s">
        <v>78</v>
      </c>
      <c r="F87" s="38" t="s">
        <v>135</v>
      </c>
      <c r="G87" s="38" t="s">
        <v>135</v>
      </c>
      <c r="H87" s="39"/>
      <c r="I87" s="45"/>
      <c r="J87" s="45">
        <v>41466257.100000001</v>
      </c>
      <c r="K87" s="103">
        <v>2182434.59</v>
      </c>
      <c r="L87" s="75"/>
      <c r="M87" s="45"/>
      <c r="N87" s="45">
        <v>39354375.240000002</v>
      </c>
      <c r="O87" s="103">
        <v>2071282.91</v>
      </c>
      <c r="P87" s="75"/>
      <c r="Q87" s="48"/>
      <c r="R87" s="48"/>
      <c r="S87" s="134">
        <f t="shared" si="2"/>
        <v>111151.67999999993</v>
      </c>
      <c r="T87" s="183" t="s">
        <v>158</v>
      </c>
    </row>
    <row r="88" spans="1:20" x14ac:dyDescent="0.25">
      <c r="A88" s="245"/>
      <c r="B88" s="187"/>
      <c r="C88" s="37"/>
      <c r="D88" s="24" t="s">
        <v>136</v>
      </c>
      <c r="E88" s="101">
        <v>414</v>
      </c>
      <c r="F88" s="101">
        <v>22800</v>
      </c>
      <c r="G88" s="102">
        <v>228</v>
      </c>
      <c r="H88" s="47">
        <f t="shared" si="5"/>
        <v>140000</v>
      </c>
      <c r="I88" s="45"/>
      <c r="J88" s="45"/>
      <c r="K88" s="46">
        <v>140000</v>
      </c>
      <c r="L88" s="47">
        <f t="shared" si="4"/>
        <v>50000</v>
      </c>
      <c r="M88" s="45"/>
      <c r="N88" s="45"/>
      <c r="O88" s="46">
        <v>50000</v>
      </c>
      <c r="P88" s="47">
        <f t="shared" si="1"/>
        <v>90000</v>
      </c>
      <c r="Q88" s="48">
        <f t="shared" si="2"/>
        <v>0</v>
      </c>
      <c r="R88" s="49">
        <f t="shared" si="2"/>
        <v>0</v>
      </c>
      <c r="S88" s="134">
        <f t="shared" si="2"/>
        <v>90000</v>
      </c>
      <c r="T88" s="184"/>
    </row>
    <row r="89" spans="1:20" x14ac:dyDescent="0.25">
      <c r="A89" s="245"/>
      <c r="B89" s="187"/>
      <c r="C89" s="37"/>
      <c r="D89" s="24" t="s">
        <v>134</v>
      </c>
      <c r="E89" s="24" t="s">
        <v>78</v>
      </c>
      <c r="F89" s="24">
        <v>31000</v>
      </c>
      <c r="G89" s="38" t="s">
        <v>135</v>
      </c>
      <c r="H89" s="23"/>
      <c r="I89" s="30"/>
      <c r="J89" s="30"/>
      <c r="K89" s="28">
        <v>1347768</v>
      </c>
      <c r="L89" s="29">
        <f t="shared" si="4"/>
        <v>1347768</v>
      </c>
      <c r="M89" s="30"/>
      <c r="N89" s="30"/>
      <c r="O89" s="28">
        <v>1347768</v>
      </c>
      <c r="P89" s="29">
        <f t="shared" si="1"/>
        <v>0</v>
      </c>
      <c r="Q89" s="50">
        <f t="shared" si="2"/>
        <v>0</v>
      </c>
      <c r="R89" s="49">
        <f t="shared" si="2"/>
        <v>0</v>
      </c>
      <c r="S89" s="134">
        <f t="shared" si="2"/>
        <v>0</v>
      </c>
      <c r="T89" s="184"/>
    </row>
    <row r="90" spans="1:20" x14ac:dyDescent="0.25">
      <c r="A90" s="245"/>
      <c r="B90" s="187"/>
      <c r="C90" s="52"/>
      <c r="D90" s="178" t="s">
        <v>134</v>
      </c>
      <c r="E90" s="178" t="s">
        <v>78</v>
      </c>
      <c r="F90" s="178">
        <v>31000</v>
      </c>
      <c r="G90" s="179">
        <v>310</v>
      </c>
      <c r="H90" s="93">
        <f t="shared" si="5"/>
        <v>5179030</v>
      </c>
      <c r="I90" s="94"/>
      <c r="J90" s="94"/>
      <c r="K90" s="95">
        <v>5179030</v>
      </c>
      <c r="L90" s="93">
        <f t="shared" si="4"/>
        <v>0</v>
      </c>
      <c r="M90" s="94"/>
      <c r="N90" s="94"/>
      <c r="O90" s="95">
        <v>0</v>
      </c>
      <c r="P90" s="93">
        <f t="shared" si="1"/>
        <v>5179030</v>
      </c>
      <c r="Q90" s="96">
        <f t="shared" si="2"/>
        <v>0</v>
      </c>
      <c r="R90" s="49">
        <f t="shared" si="2"/>
        <v>0</v>
      </c>
      <c r="S90" s="134">
        <f t="shared" si="2"/>
        <v>5179030</v>
      </c>
      <c r="T90" s="184"/>
    </row>
    <row r="91" spans="1:20" x14ac:dyDescent="0.25">
      <c r="A91" s="246"/>
      <c r="B91" s="170" t="s">
        <v>86</v>
      </c>
      <c r="C91" s="52"/>
      <c r="D91" s="92"/>
      <c r="E91" s="92"/>
      <c r="F91" s="92"/>
      <c r="G91" s="92"/>
      <c r="H91" s="115">
        <f t="shared" si="5"/>
        <v>50315489.689999998</v>
      </c>
      <c r="I91" s="94">
        <f>I87+I88+I89+I90</f>
        <v>0</v>
      </c>
      <c r="J91" s="94">
        <f>J87+J88+J89+J90</f>
        <v>41466257.100000001</v>
      </c>
      <c r="K91" s="94">
        <f>K87+K88+K89+K90</f>
        <v>8849232.5899999999</v>
      </c>
      <c r="L91" s="115">
        <f t="shared" si="4"/>
        <v>42823426.150000006</v>
      </c>
      <c r="M91" s="94">
        <f>M87+M88+M89+M90</f>
        <v>0</v>
      </c>
      <c r="N91" s="94">
        <f>N87+N88+N89+N90</f>
        <v>39354375.240000002</v>
      </c>
      <c r="O91" s="94">
        <f>O87+O88+O89+O90</f>
        <v>3469050.91</v>
      </c>
      <c r="P91" s="115">
        <f t="shared" si="1"/>
        <v>7492063.5399999991</v>
      </c>
      <c r="Q91" s="94">
        <f>Q87+Q88+Q89+Q90</f>
        <v>0</v>
      </c>
      <c r="R91" s="49">
        <f t="shared" si="2"/>
        <v>2111881.8599999994</v>
      </c>
      <c r="S91" s="136">
        <f>S87+S88+S89+S90</f>
        <v>5380181.6799999997</v>
      </c>
      <c r="T91" s="185"/>
    </row>
    <row r="92" spans="1:20" ht="105" x14ac:dyDescent="0.25">
      <c r="A92" s="117"/>
      <c r="B92" s="171" t="s">
        <v>137</v>
      </c>
      <c r="C92" s="52"/>
      <c r="D92" s="23" t="s">
        <v>136</v>
      </c>
      <c r="E92" s="101">
        <v>414</v>
      </c>
      <c r="F92" s="101">
        <v>22800</v>
      </c>
      <c r="G92" s="102">
        <v>228</v>
      </c>
      <c r="H92" s="115">
        <f t="shared" si="5"/>
        <v>421020</v>
      </c>
      <c r="I92" s="94"/>
      <c r="J92" s="94"/>
      <c r="K92" s="94">
        <v>421020</v>
      </c>
      <c r="L92" s="115">
        <f t="shared" ref="L92" si="16">M92+N92+O92</f>
        <v>271020</v>
      </c>
      <c r="M92" s="94"/>
      <c r="N92" s="94"/>
      <c r="O92" s="94">
        <v>271020</v>
      </c>
      <c r="P92" s="115">
        <f t="shared" ref="P92:P94" si="17">Q92+R92+S92</f>
        <v>150000</v>
      </c>
      <c r="Q92" s="94"/>
      <c r="R92" s="94"/>
      <c r="S92" s="45">
        <f t="shared" si="2"/>
        <v>150000</v>
      </c>
      <c r="T92" s="133" t="s">
        <v>156</v>
      </c>
    </row>
    <row r="93" spans="1:20" ht="27" customHeight="1" x14ac:dyDescent="0.25">
      <c r="A93" s="117">
        <v>9</v>
      </c>
      <c r="B93" s="171"/>
      <c r="C93" s="118">
        <v>1004</v>
      </c>
      <c r="D93" s="119"/>
      <c r="E93" s="105"/>
      <c r="F93" s="105"/>
      <c r="G93" s="120"/>
      <c r="H93" s="121">
        <f>I93+J93</f>
        <v>116085000</v>
      </c>
      <c r="I93" s="122">
        <f>I94+I95</f>
        <v>16969180.800000001</v>
      </c>
      <c r="J93" s="122">
        <f>J94+J95</f>
        <v>99115819.200000003</v>
      </c>
      <c r="K93" s="122">
        <f>K94+K95</f>
        <v>0</v>
      </c>
      <c r="L93" s="121">
        <f>M93+N93</f>
        <v>116085000</v>
      </c>
      <c r="M93" s="122">
        <f>M94+M95</f>
        <v>16969180.800000001</v>
      </c>
      <c r="N93" s="122">
        <f>N94+N95</f>
        <v>99115819.200000003</v>
      </c>
      <c r="O93" s="122">
        <f>O94+O95</f>
        <v>0</v>
      </c>
      <c r="P93" s="121"/>
      <c r="Q93" s="122">
        <v>0</v>
      </c>
      <c r="R93" s="122">
        <v>0</v>
      </c>
      <c r="S93" s="108">
        <v>0</v>
      </c>
      <c r="T93" s="133"/>
    </row>
    <row r="94" spans="1:20" ht="76.5" x14ac:dyDescent="0.25">
      <c r="A94" s="117"/>
      <c r="B94" s="162" t="s">
        <v>140</v>
      </c>
      <c r="C94" s="52"/>
      <c r="D94" s="24" t="s">
        <v>138</v>
      </c>
      <c r="E94" s="24" t="s">
        <v>42</v>
      </c>
      <c r="F94" s="24" t="s">
        <v>139</v>
      </c>
      <c r="G94" s="24" t="s">
        <v>47</v>
      </c>
      <c r="H94" s="124">
        <f>I94+J94+K94</f>
        <v>18052320</v>
      </c>
      <c r="I94" s="125">
        <v>16969180.800000001</v>
      </c>
      <c r="J94" s="125">
        <v>1083139.2</v>
      </c>
      <c r="K94" s="45"/>
      <c r="L94" s="124">
        <f>M94+N94+O94</f>
        <v>18052320</v>
      </c>
      <c r="M94" s="45">
        <v>16969180.800000001</v>
      </c>
      <c r="N94" s="45">
        <v>1083139.2</v>
      </c>
      <c r="O94" s="45"/>
      <c r="P94" s="126">
        <f t="shared" si="17"/>
        <v>0</v>
      </c>
      <c r="Q94" s="125">
        <f>Q90+Q91+Q92+Q93</f>
        <v>0</v>
      </c>
      <c r="R94" s="45">
        <v>0</v>
      </c>
      <c r="S94" s="123">
        <v>0</v>
      </c>
      <c r="T94" s="133"/>
    </row>
    <row r="95" spans="1:20" ht="89.25" x14ac:dyDescent="0.25">
      <c r="A95" s="116"/>
      <c r="B95" s="157" t="s">
        <v>141</v>
      </c>
      <c r="C95" s="37"/>
      <c r="D95" s="24" t="s">
        <v>138</v>
      </c>
      <c r="E95" s="24" t="s">
        <v>42</v>
      </c>
      <c r="F95" s="24">
        <v>9253</v>
      </c>
      <c r="G95" s="24" t="s">
        <v>47</v>
      </c>
      <c r="H95" s="124">
        <f>I95+J95+K95</f>
        <v>98032680</v>
      </c>
      <c r="I95" s="45"/>
      <c r="J95" s="45">
        <v>98032680</v>
      </c>
      <c r="K95" s="45"/>
      <c r="L95" s="124">
        <f>M95+N95+O95</f>
        <v>98032680</v>
      </c>
      <c r="M95" s="45"/>
      <c r="N95" s="45">
        <v>98032680</v>
      </c>
      <c r="O95" s="45"/>
      <c r="P95" s="124">
        <f>Q95+R95+S95</f>
        <v>0</v>
      </c>
      <c r="Q95" s="45">
        <v>0</v>
      </c>
      <c r="R95" s="45">
        <v>0</v>
      </c>
      <c r="S95" s="45">
        <v>0</v>
      </c>
      <c r="T95" s="133"/>
    </row>
    <row r="96" spans="1:20" x14ac:dyDescent="0.25">
      <c r="A96" s="116"/>
      <c r="B96" s="172"/>
      <c r="C96" s="37"/>
      <c r="D96" s="91"/>
      <c r="E96" s="91"/>
      <c r="F96" s="91"/>
      <c r="G96" s="91"/>
      <c r="H96" s="127">
        <f>I96+J96+K96</f>
        <v>2766027906.7029996</v>
      </c>
      <c r="I96" s="36">
        <f>I7+I10+I13+I21+I57+I74+I78+I86+I93</f>
        <v>791481905.86999989</v>
      </c>
      <c r="J96" s="36">
        <f>J7+J10+J13+J21+J57+J74+J78+J86+J93</f>
        <v>1863374412.8199999</v>
      </c>
      <c r="K96" s="36">
        <f>K7+K10+K13+K21+K57+K74+K78+K86+K93</f>
        <v>111171588.01300001</v>
      </c>
      <c r="L96" s="127">
        <f>M96+N96+O96</f>
        <v>1960144572.1600001</v>
      </c>
      <c r="M96" s="36">
        <f>M7+M10+M13+M21+M57+M74+M78+M86+M93</f>
        <v>660872103.44999993</v>
      </c>
      <c r="N96" s="36">
        <f>N7+N10+N13+N21+N57+N74+N78+N86+N93</f>
        <v>1228382622.4100001</v>
      </c>
      <c r="O96" s="36">
        <f>O7+O10+O13+O21+O57+O74+O78+O86+O93</f>
        <v>70889846.299999997</v>
      </c>
      <c r="P96" s="127">
        <f>Q96+R96+S96</f>
        <v>805883334.54299998</v>
      </c>
      <c r="Q96" s="36">
        <f>Q7+Q10+Q13+Q21+Q57+Q74+Q78+Q86+Q93</f>
        <v>130609802.42</v>
      </c>
      <c r="R96" s="36">
        <f>R7+R10+R13+R21+R57+R74+R78+R86+R93</f>
        <v>634991790.41000009</v>
      </c>
      <c r="S96" s="36">
        <f>S7+S10+S13+S21+S57+S74+S78+S86+S93</f>
        <v>40281741.713</v>
      </c>
      <c r="T96" s="133"/>
    </row>
    <row r="97" spans="1:20" ht="15.75" thickBot="1" x14ac:dyDescent="0.3">
      <c r="A97" s="213" t="s">
        <v>11</v>
      </c>
      <c r="B97" s="214"/>
      <c r="C97" s="215"/>
      <c r="D97" s="110"/>
      <c r="E97" s="111"/>
      <c r="F97" s="111"/>
      <c r="G97" s="112"/>
      <c r="H97" s="113"/>
      <c r="I97" s="113"/>
      <c r="J97" s="113"/>
      <c r="K97" s="114"/>
      <c r="L97" s="113"/>
      <c r="M97" s="113"/>
      <c r="N97" s="113"/>
      <c r="O97" s="114"/>
      <c r="P97" s="113"/>
      <c r="Q97" s="113"/>
      <c r="R97" s="113"/>
      <c r="S97" s="114"/>
      <c r="T97" s="137"/>
    </row>
    <row r="98" spans="1:20" x14ac:dyDescent="0.25">
      <c r="A98" s="7"/>
      <c r="B98" s="173"/>
      <c r="C98" s="8"/>
      <c r="D98" s="8"/>
      <c r="E98" s="8"/>
      <c r="F98" s="8"/>
      <c r="G98" s="8"/>
      <c r="H98" s="9"/>
      <c r="I98" s="9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7"/>
    </row>
    <row r="99" spans="1:20" x14ac:dyDescent="0.25">
      <c r="A99" s="242" t="s">
        <v>24</v>
      </c>
      <c r="B99" s="243"/>
      <c r="C99" s="243"/>
      <c r="D99" s="243"/>
      <c r="E99" s="243"/>
      <c r="F99" s="243"/>
      <c r="G99" s="243"/>
      <c r="H99" s="243"/>
      <c r="I99" s="243"/>
      <c r="J99" s="243"/>
      <c r="K99" s="243"/>
      <c r="L99" s="243"/>
      <c r="M99" s="243"/>
      <c r="N99" s="243"/>
      <c r="O99" s="243"/>
      <c r="P99" s="243"/>
      <c r="Q99" s="243"/>
      <c r="R99" s="243"/>
      <c r="S99" s="243"/>
      <c r="T99" s="243"/>
    </row>
    <row r="100" spans="1:20" x14ac:dyDescent="0.25">
      <c r="A100" s="7"/>
      <c r="B100" s="173"/>
      <c r="C100" s="8"/>
      <c r="D100" s="8"/>
      <c r="E100" s="8"/>
      <c r="F100" s="8"/>
      <c r="G100" s="8"/>
      <c r="H100" s="9"/>
      <c r="I100" s="9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7"/>
    </row>
    <row r="101" spans="1:20" x14ac:dyDescent="0.25">
      <c r="A101" s="216" t="s">
        <v>21</v>
      </c>
      <c r="B101" s="217"/>
      <c r="C101" s="7"/>
      <c r="D101" s="7" t="s">
        <v>169</v>
      </c>
      <c r="E101" s="8"/>
      <c r="F101" s="8"/>
      <c r="G101" s="8"/>
      <c r="H101" s="9"/>
      <c r="I101" s="9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7"/>
    </row>
    <row r="102" spans="1:20" x14ac:dyDescent="0.25">
      <c r="A102" s="7"/>
      <c r="B102" s="174"/>
      <c r="C102" s="7"/>
      <c r="D102" s="7"/>
      <c r="E102" s="8"/>
      <c r="F102" s="8"/>
      <c r="G102" s="8"/>
      <c r="H102" s="9"/>
      <c r="I102" s="9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7"/>
    </row>
    <row r="103" spans="1:20" x14ac:dyDescent="0.25">
      <c r="A103" s="216" t="s">
        <v>171</v>
      </c>
      <c r="B103" s="217"/>
      <c r="C103" s="7"/>
      <c r="D103" s="7"/>
      <c r="E103" s="8"/>
      <c r="F103" s="7"/>
      <c r="G103" s="7"/>
      <c r="H103" s="7"/>
      <c r="I103" s="7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7"/>
    </row>
    <row r="104" spans="1:20" ht="3" customHeight="1" x14ac:dyDescent="0.25">
      <c r="A104" s="7"/>
      <c r="B104" s="173"/>
      <c r="C104" s="8"/>
      <c r="D104" s="8"/>
      <c r="E104" s="8"/>
      <c r="F104" s="7"/>
      <c r="G104" s="7"/>
      <c r="H104" s="7"/>
      <c r="I104" s="7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7"/>
    </row>
    <row r="105" spans="1:20" x14ac:dyDescent="0.25">
      <c r="A105" s="7" t="s">
        <v>22</v>
      </c>
      <c r="B105" s="173" t="s">
        <v>170</v>
      </c>
      <c r="C105" s="8"/>
      <c r="D105" s="8"/>
      <c r="E105" s="8"/>
      <c r="F105" s="7"/>
      <c r="G105" s="7"/>
      <c r="H105" s="7"/>
      <c r="I105" s="7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7"/>
    </row>
    <row r="106" spans="1:20" x14ac:dyDescent="0.25">
      <c r="A106" s="7" t="s">
        <v>23</v>
      </c>
      <c r="B106" s="173"/>
      <c r="C106" s="8"/>
      <c r="D106" s="8"/>
      <c r="E106" s="8"/>
      <c r="F106" s="8"/>
      <c r="G106" s="8"/>
      <c r="H106" s="9"/>
      <c r="I106" s="9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7"/>
    </row>
    <row r="107" spans="1:20" x14ac:dyDescent="0.25">
      <c r="A107" s="7"/>
      <c r="B107" s="173"/>
      <c r="C107" s="8"/>
      <c r="D107" s="8"/>
      <c r="E107" s="8"/>
      <c r="F107" s="8"/>
      <c r="G107" s="8"/>
      <c r="H107" s="9"/>
      <c r="I107" s="9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7"/>
    </row>
    <row r="108" spans="1:20" x14ac:dyDescent="0.25">
      <c r="A108" s="7"/>
      <c r="B108" s="173"/>
      <c r="C108" s="8"/>
      <c r="D108" s="8"/>
      <c r="E108" s="8"/>
      <c r="F108" s="8"/>
      <c r="G108" s="8"/>
      <c r="H108" s="9"/>
      <c r="I108" s="9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7"/>
    </row>
    <row r="109" spans="1:20" x14ac:dyDescent="0.25">
      <c r="A109" s="7"/>
      <c r="B109" s="173"/>
      <c r="C109" s="8"/>
      <c r="D109" s="8"/>
      <c r="E109" s="8"/>
      <c r="F109" s="8"/>
      <c r="G109" s="8"/>
      <c r="H109" s="9"/>
      <c r="I109" s="9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7"/>
    </row>
    <row r="110" spans="1:20" x14ac:dyDescent="0.25">
      <c r="A110" s="7"/>
      <c r="B110" s="173"/>
      <c r="C110" s="8"/>
      <c r="D110" s="8"/>
      <c r="E110" s="8"/>
      <c r="F110" s="8"/>
      <c r="G110" s="8"/>
      <c r="H110" s="9"/>
      <c r="I110" s="9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7"/>
    </row>
    <row r="111" spans="1:20" x14ac:dyDescent="0.25">
      <c r="A111" s="7"/>
      <c r="B111" s="173"/>
      <c r="C111" s="8"/>
      <c r="D111" s="8"/>
      <c r="E111" s="8"/>
      <c r="F111" s="8"/>
      <c r="G111" s="8"/>
      <c r="H111" s="9"/>
      <c r="I111" s="9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7"/>
    </row>
    <row r="112" spans="1:20" x14ac:dyDescent="0.25">
      <c r="A112" s="7"/>
      <c r="B112" s="173"/>
      <c r="C112" s="8"/>
      <c r="D112" s="8"/>
      <c r="E112" s="8"/>
      <c r="F112" s="8"/>
      <c r="G112" s="8"/>
      <c r="H112" s="9"/>
      <c r="I112" s="9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7"/>
    </row>
    <row r="113" spans="1:20" x14ac:dyDescent="0.25">
      <c r="A113" s="7"/>
      <c r="B113" s="173"/>
      <c r="C113" s="8"/>
      <c r="D113" s="8"/>
      <c r="E113" s="8"/>
      <c r="F113" s="8"/>
      <c r="G113" s="8"/>
      <c r="H113" s="9"/>
      <c r="I113" s="9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7"/>
    </row>
    <row r="114" spans="1:20" x14ac:dyDescent="0.25">
      <c r="A114" s="7"/>
      <c r="B114" s="173"/>
      <c r="C114" s="8"/>
      <c r="D114" s="8"/>
      <c r="E114" s="8"/>
      <c r="F114" s="8"/>
      <c r="G114" s="8"/>
      <c r="H114" s="9"/>
      <c r="I114" s="9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7"/>
    </row>
    <row r="115" spans="1:20" x14ac:dyDescent="0.25">
      <c r="A115" s="7"/>
      <c r="B115" s="173"/>
      <c r="C115" s="8"/>
      <c r="D115" s="8"/>
      <c r="E115" s="8"/>
      <c r="F115" s="8"/>
      <c r="G115" s="8"/>
      <c r="H115" s="9"/>
      <c r="I115" s="9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7"/>
    </row>
    <row r="116" spans="1:20" x14ac:dyDescent="0.25">
      <c r="A116" s="7"/>
      <c r="B116" s="173"/>
      <c r="C116" s="8"/>
      <c r="D116" s="8"/>
      <c r="E116" s="8"/>
      <c r="F116" s="8"/>
      <c r="G116" s="8"/>
      <c r="H116" s="9"/>
      <c r="I116" s="9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7"/>
    </row>
    <row r="117" spans="1:20" x14ac:dyDescent="0.25">
      <c r="A117" s="7"/>
      <c r="B117" s="173"/>
      <c r="C117" s="8"/>
      <c r="D117" s="8"/>
      <c r="E117" s="8"/>
      <c r="F117" s="8"/>
      <c r="G117" s="8"/>
      <c r="H117" s="9"/>
      <c r="I117" s="9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7"/>
    </row>
    <row r="118" spans="1:20" x14ac:dyDescent="0.25">
      <c r="A118" s="7"/>
      <c r="B118" s="173"/>
      <c r="C118" s="8"/>
      <c r="D118" s="8"/>
      <c r="E118" s="8"/>
      <c r="F118" s="8"/>
      <c r="G118" s="8"/>
      <c r="H118" s="9"/>
      <c r="I118" s="9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7"/>
    </row>
    <row r="119" spans="1:20" x14ac:dyDescent="0.25">
      <c r="A119" s="7"/>
      <c r="B119" s="173"/>
      <c r="C119" s="8"/>
      <c r="D119" s="8"/>
      <c r="E119" s="8"/>
      <c r="F119" s="8"/>
      <c r="G119" s="8"/>
      <c r="H119" s="9"/>
      <c r="I119" s="9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7"/>
    </row>
    <row r="120" spans="1:20" x14ac:dyDescent="0.25">
      <c r="A120" s="7"/>
      <c r="B120" s="173"/>
      <c r="C120" s="8"/>
      <c r="D120" s="8"/>
      <c r="E120" s="8"/>
      <c r="F120" s="8"/>
      <c r="G120" s="8"/>
      <c r="H120" s="9"/>
      <c r="I120" s="9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7"/>
    </row>
    <row r="121" spans="1:20" x14ac:dyDescent="0.25">
      <c r="A121" s="7"/>
      <c r="B121" s="173"/>
      <c r="C121" s="8"/>
      <c r="D121" s="8"/>
      <c r="E121" s="8"/>
      <c r="F121" s="8"/>
      <c r="G121" s="8"/>
      <c r="H121" s="9"/>
      <c r="I121" s="9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7"/>
    </row>
    <row r="122" spans="1:20" x14ac:dyDescent="0.25">
      <c r="A122" s="7"/>
      <c r="B122" s="173"/>
      <c r="C122" s="8"/>
      <c r="D122" s="8"/>
      <c r="E122" s="8"/>
      <c r="F122" s="8"/>
      <c r="G122" s="8"/>
      <c r="H122" s="9"/>
      <c r="I122" s="9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7"/>
    </row>
    <row r="123" spans="1:20" x14ac:dyDescent="0.25">
      <c r="A123" s="7"/>
      <c r="B123" s="173"/>
      <c r="C123" s="8"/>
      <c r="D123" s="8"/>
      <c r="E123" s="8"/>
      <c r="F123" s="8"/>
      <c r="G123" s="8"/>
      <c r="H123" s="9"/>
      <c r="I123" s="9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7"/>
    </row>
    <row r="124" spans="1:20" x14ac:dyDescent="0.25">
      <c r="A124" s="7"/>
      <c r="B124" s="173"/>
      <c r="C124" s="8"/>
      <c r="D124" s="8"/>
      <c r="E124" s="8"/>
      <c r="F124" s="8"/>
      <c r="G124" s="8"/>
      <c r="H124" s="9"/>
      <c r="I124" s="9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7"/>
    </row>
    <row r="125" spans="1:20" x14ac:dyDescent="0.25">
      <c r="A125" s="7"/>
      <c r="B125" s="173"/>
      <c r="C125" s="8"/>
      <c r="D125" s="8"/>
      <c r="E125" s="8"/>
      <c r="F125" s="8"/>
      <c r="G125" s="8"/>
      <c r="H125" s="9"/>
      <c r="I125" s="9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7"/>
    </row>
    <row r="126" spans="1:20" x14ac:dyDescent="0.25">
      <c r="A126" s="7"/>
      <c r="B126" s="173"/>
      <c r="C126" s="8"/>
      <c r="D126" s="8"/>
      <c r="E126" s="8"/>
      <c r="F126" s="8"/>
      <c r="G126" s="8"/>
      <c r="H126" s="9"/>
      <c r="I126" s="9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7"/>
    </row>
    <row r="127" spans="1:20" x14ac:dyDescent="0.25">
      <c r="A127" s="7"/>
      <c r="B127" s="173"/>
      <c r="C127" s="8"/>
      <c r="D127" s="8"/>
      <c r="E127" s="8"/>
      <c r="F127" s="8"/>
      <c r="G127" s="8"/>
      <c r="H127" s="9"/>
      <c r="I127" s="9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7"/>
    </row>
    <row r="128" spans="1:20" x14ac:dyDescent="0.25">
      <c r="A128" s="7"/>
      <c r="B128" s="173"/>
      <c r="C128" s="8"/>
      <c r="D128" s="8"/>
      <c r="E128" s="8"/>
      <c r="F128" s="8"/>
      <c r="G128" s="8"/>
      <c r="H128" s="9"/>
      <c r="I128" s="9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7"/>
    </row>
    <row r="129" spans="1:20" x14ac:dyDescent="0.25">
      <c r="A129" s="7"/>
      <c r="B129" s="173"/>
      <c r="C129" s="8"/>
      <c r="D129" s="8"/>
      <c r="E129" s="8"/>
      <c r="F129" s="8"/>
      <c r="G129" s="8"/>
      <c r="H129" s="9"/>
      <c r="I129" s="9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7"/>
    </row>
    <row r="130" spans="1:20" x14ac:dyDescent="0.25">
      <c r="A130" s="7"/>
      <c r="B130" s="173"/>
      <c r="C130" s="8"/>
      <c r="D130" s="8"/>
      <c r="E130" s="8"/>
      <c r="F130" s="8"/>
      <c r="G130" s="8"/>
      <c r="H130" s="9"/>
      <c r="I130" s="9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7"/>
    </row>
    <row r="131" spans="1:20" x14ac:dyDescent="0.25">
      <c r="A131" s="7"/>
      <c r="B131" s="173"/>
      <c r="C131" s="8"/>
      <c r="D131" s="8"/>
      <c r="E131" s="8"/>
      <c r="F131" s="8"/>
      <c r="G131" s="8"/>
      <c r="H131" s="9"/>
      <c r="I131" s="9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7"/>
    </row>
    <row r="132" spans="1:20" x14ac:dyDescent="0.25">
      <c r="A132" s="7"/>
      <c r="B132" s="173"/>
      <c r="C132" s="8"/>
      <c r="D132" s="8"/>
      <c r="E132" s="8"/>
      <c r="F132" s="8"/>
      <c r="G132" s="8"/>
      <c r="H132" s="9"/>
      <c r="I132" s="9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7"/>
    </row>
    <row r="133" spans="1:20" x14ac:dyDescent="0.25">
      <c r="A133" s="7"/>
      <c r="B133" s="173"/>
      <c r="C133" s="8"/>
      <c r="D133" s="8"/>
      <c r="E133" s="8"/>
      <c r="F133" s="8"/>
      <c r="G133" s="8"/>
      <c r="H133" s="9"/>
      <c r="I133" s="9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7"/>
    </row>
    <row r="134" spans="1:20" x14ac:dyDescent="0.25">
      <c r="A134" s="7"/>
      <c r="B134" s="173"/>
      <c r="C134" s="8"/>
      <c r="D134" s="8"/>
      <c r="E134" s="8"/>
      <c r="F134" s="8"/>
      <c r="G134" s="8"/>
      <c r="H134" s="9"/>
      <c r="I134" s="9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7"/>
    </row>
    <row r="135" spans="1:20" x14ac:dyDescent="0.25">
      <c r="A135" s="7"/>
      <c r="B135" s="173"/>
      <c r="C135" s="8"/>
      <c r="D135" s="8"/>
      <c r="E135" s="8"/>
      <c r="F135" s="8"/>
      <c r="G135" s="8"/>
      <c r="H135" s="9"/>
      <c r="I135" s="9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7"/>
    </row>
    <row r="136" spans="1:20" x14ac:dyDescent="0.25">
      <c r="A136" s="7"/>
      <c r="B136" s="173"/>
      <c r="C136" s="8"/>
      <c r="D136" s="8"/>
      <c r="E136" s="8"/>
      <c r="F136" s="8"/>
      <c r="G136" s="8"/>
      <c r="H136" s="9"/>
      <c r="I136" s="9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7"/>
    </row>
    <row r="137" spans="1:20" x14ac:dyDescent="0.25">
      <c r="A137" s="7"/>
      <c r="B137" s="173"/>
      <c r="C137" s="8"/>
      <c r="D137" s="8"/>
      <c r="E137" s="8"/>
      <c r="F137" s="8"/>
      <c r="G137" s="8"/>
      <c r="H137" s="9"/>
      <c r="I137" s="9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7"/>
    </row>
    <row r="138" spans="1:20" x14ac:dyDescent="0.25">
      <c r="A138" s="7"/>
      <c r="B138" s="173"/>
      <c r="C138" s="8"/>
      <c r="D138" s="8"/>
      <c r="E138" s="8"/>
      <c r="F138" s="8"/>
      <c r="G138" s="8"/>
      <c r="H138" s="9"/>
      <c r="I138" s="9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7"/>
    </row>
    <row r="139" spans="1:20" x14ac:dyDescent="0.25">
      <c r="A139" s="7"/>
      <c r="B139" s="173"/>
      <c r="C139" s="8"/>
      <c r="D139" s="8"/>
      <c r="E139" s="8"/>
      <c r="F139" s="8"/>
      <c r="G139" s="8"/>
      <c r="H139" s="9"/>
      <c r="I139" s="9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7"/>
    </row>
    <row r="140" spans="1:20" x14ac:dyDescent="0.25">
      <c r="A140" s="7"/>
      <c r="B140" s="173"/>
      <c r="C140" s="8"/>
      <c r="D140" s="8"/>
      <c r="E140" s="8"/>
      <c r="F140" s="8"/>
      <c r="G140" s="8"/>
      <c r="H140" s="9"/>
      <c r="I140" s="9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7"/>
    </row>
    <row r="141" spans="1:20" x14ac:dyDescent="0.25">
      <c r="A141" s="7"/>
      <c r="B141" s="173"/>
      <c r="C141" s="8"/>
      <c r="D141" s="8"/>
      <c r="E141" s="8"/>
      <c r="F141" s="8"/>
      <c r="G141" s="8"/>
      <c r="H141" s="9"/>
      <c r="I141" s="9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7"/>
    </row>
    <row r="142" spans="1:20" x14ac:dyDescent="0.25">
      <c r="A142" s="7"/>
      <c r="B142" s="173"/>
      <c r="C142" s="8"/>
      <c r="D142" s="8"/>
      <c r="E142" s="8"/>
      <c r="F142" s="8"/>
      <c r="G142" s="8"/>
      <c r="H142" s="9"/>
      <c r="I142" s="9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7"/>
    </row>
    <row r="143" spans="1:20" x14ac:dyDescent="0.25">
      <c r="A143" s="7"/>
      <c r="B143" s="173"/>
      <c r="C143" s="8"/>
      <c r="D143" s="8"/>
      <c r="E143" s="8"/>
      <c r="F143" s="8"/>
      <c r="G143" s="8"/>
      <c r="H143" s="9"/>
      <c r="I143" s="9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7"/>
    </row>
    <row r="144" spans="1:20" x14ac:dyDescent="0.25">
      <c r="A144" s="7"/>
      <c r="B144" s="173"/>
      <c r="C144" s="8"/>
      <c r="D144" s="8"/>
      <c r="E144" s="8"/>
      <c r="F144" s="8"/>
      <c r="G144" s="8"/>
      <c r="H144" s="9"/>
      <c r="I144" s="9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7"/>
    </row>
    <row r="145" spans="1:20" x14ac:dyDescent="0.25">
      <c r="A145" s="7"/>
      <c r="B145" s="173"/>
      <c r="C145" s="8"/>
      <c r="D145" s="8"/>
      <c r="E145" s="8"/>
      <c r="F145" s="8"/>
      <c r="G145" s="8"/>
      <c r="H145" s="9"/>
      <c r="I145" s="9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7"/>
    </row>
    <row r="146" spans="1:20" x14ac:dyDescent="0.25">
      <c r="A146" s="7"/>
      <c r="B146" s="173"/>
      <c r="C146" s="8"/>
      <c r="D146" s="8"/>
      <c r="E146" s="8"/>
      <c r="F146" s="8"/>
      <c r="G146" s="8"/>
      <c r="H146" s="9"/>
      <c r="I146" s="9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7"/>
    </row>
    <row r="147" spans="1:20" x14ac:dyDescent="0.25">
      <c r="A147" s="7"/>
      <c r="B147" s="173"/>
      <c r="C147" s="8"/>
      <c r="D147" s="8"/>
      <c r="E147" s="8"/>
      <c r="F147" s="8"/>
      <c r="G147" s="8"/>
      <c r="H147" s="9"/>
      <c r="I147" s="9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7"/>
    </row>
    <row r="148" spans="1:20" x14ac:dyDescent="0.25">
      <c r="A148" s="7"/>
      <c r="B148" s="173"/>
      <c r="C148" s="8"/>
      <c r="D148" s="8"/>
      <c r="E148" s="8"/>
      <c r="F148" s="8"/>
      <c r="G148" s="8"/>
      <c r="H148" s="9"/>
      <c r="I148" s="9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7"/>
    </row>
    <row r="149" spans="1:20" x14ac:dyDescent="0.25">
      <c r="A149" s="7"/>
      <c r="B149" s="173"/>
      <c r="C149" s="8"/>
      <c r="D149" s="8"/>
      <c r="E149" s="8"/>
      <c r="F149" s="8"/>
      <c r="G149" s="8"/>
      <c r="H149" s="9"/>
      <c r="I149" s="9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7"/>
    </row>
    <row r="150" spans="1:20" x14ac:dyDescent="0.25">
      <c r="A150" s="7"/>
      <c r="B150" s="173"/>
      <c r="C150" s="8"/>
      <c r="D150" s="8"/>
      <c r="E150" s="8"/>
      <c r="F150" s="8"/>
      <c r="G150" s="8"/>
      <c r="H150" s="9"/>
      <c r="I150" s="9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7"/>
    </row>
    <row r="151" spans="1:20" x14ac:dyDescent="0.25">
      <c r="A151" s="7"/>
      <c r="B151" s="173"/>
      <c r="C151" s="8"/>
      <c r="D151" s="8"/>
      <c r="E151" s="8"/>
      <c r="F151" s="8"/>
      <c r="G151" s="8"/>
      <c r="H151" s="9"/>
      <c r="I151" s="9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7"/>
    </row>
    <row r="152" spans="1:20" x14ac:dyDescent="0.25">
      <c r="A152" s="7"/>
      <c r="B152" s="173"/>
      <c r="C152" s="8"/>
      <c r="D152" s="8"/>
      <c r="E152" s="8"/>
      <c r="F152" s="8"/>
      <c r="G152" s="8"/>
      <c r="H152" s="9"/>
      <c r="I152" s="9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7"/>
    </row>
    <row r="153" spans="1:20" x14ac:dyDescent="0.25">
      <c r="A153" s="7"/>
      <c r="B153" s="173"/>
      <c r="C153" s="8"/>
      <c r="D153" s="8"/>
      <c r="E153" s="8"/>
      <c r="F153" s="8"/>
      <c r="G153" s="8"/>
      <c r="H153" s="9"/>
      <c r="I153" s="9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7"/>
    </row>
    <row r="154" spans="1:20" x14ac:dyDescent="0.25">
      <c r="A154" s="7"/>
      <c r="B154" s="173"/>
      <c r="C154" s="8"/>
      <c r="D154" s="8"/>
      <c r="E154" s="8"/>
      <c r="F154" s="8"/>
      <c r="G154" s="8"/>
      <c r="H154" s="9"/>
      <c r="I154" s="9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7"/>
    </row>
    <row r="155" spans="1:20" x14ac:dyDescent="0.25">
      <c r="A155" s="7"/>
      <c r="B155" s="173"/>
      <c r="C155" s="8"/>
      <c r="D155" s="8"/>
      <c r="E155" s="8"/>
      <c r="F155" s="8"/>
      <c r="G155" s="8"/>
      <c r="H155" s="9"/>
      <c r="I155" s="9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7"/>
    </row>
    <row r="156" spans="1:20" x14ac:dyDescent="0.25">
      <c r="A156" s="7"/>
      <c r="B156" s="173"/>
      <c r="C156" s="8"/>
      <c r="D156" s="8"/>
      <c r="E156" s="8"/>
      <c r="F156" s="8"/>
      <c r="G156" s="8"/>
      <c r="H156" s="9"/>
      <c r="I156" s="9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7"/>
    </row>
    <row r="157" spans="1:20" x14ac:dyDescent="0.25">
      <c r="A157" s="7"/>
      <c r="B157" s="173"/>
      <c r="C157" s="8"/>
      <c r="D157" s="8"/>
      <c r="E157" s="8"/>
      <c r="F157" s="8"/>
      <c r="G157" s="8"/>
      <c r="H157" s="9"/>
      <c r="I157" s="9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7"/>
    </row>
    <row r="158" spans="1:20" x14ac:dyDescent="0.25">
      <c r="A158" s="7"/>
      <c r="B158" s="173"/>
      <c r="C158" s="8"/>
      <c r="D158" s="8"/>
      <c r="E158" s="8"/>
      <c r="F158" s="8"/>
      <c r="G158" s="8"/>
      <c r="H158" s="9"/>
      <c r="I158" s="9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7"/>
    </row>
    <row r="159" spans="1:20" x14ac:dyDescent="0.25">
      <c r="A159" s="7"/>
      <c r="B159" s="173"/>
      <c r="C159" s="8"/>
      <c r="D159" s="8"/>
      <c r="E159" s="8"/>
      <c r="F159" s="8"/>
      <c r="G159" s="8"/>
      <c r="H159" s="9"/>
      <c r="I159" s="9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7"/>
    </row>
    <row r="160" spans="1:20" x14ac:dyDescent="0.25">
      <c r="A160" s="7"/>
      <c r="B160" s="173"/>
      <c r="C160" s="8"/>
      <c r="D160" s="8"/>
      <c r="E160" s="8"/>
      <c r="F160" s="8"/>
      <c r="G160" s="8"/>
      <c r="H160" s="9"/>
      <c r="I160" s="9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7"/>
    </row>
    <row r="161" spans="1:20" x14ac:dyDescent="0.25">
      <c r="A161" s="7"/>
      <c r="B161" s="173"/>
      <c r="C161" s="8"/>
      <c r="D161" s="8"/>
      <c r="E161" s="8"/>
      <c r="F161" s="8"/>
      <c r="G161" s="8"/>
      <c r="H161" s="9"/>
      <c r="I161" s="9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7"/>
    </row>
    <row r="162" spans="1:20" x14ac:dyDescent="0.25">
      <c r="A162" s="7"/>
      <c r="B162" s="173"/>
      <c r="C162" s="8"/>
      <c r="D162" s="8"/>
      <c r="E162" s="8"/>
      <c r="F162" s="8"/>
      <c r="G162" s="8"/>
      <c r="H162" s="9"/>
      <c r="I162" s="9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7"/>
    </row>
    <row r="163" spans="1:20" x14ac:dyDescent="0.25">
      <c r="A163" s="7"/>
      <c r="B163" s="173"/>
      <c r="C163" s="8"/>
      <c r="D163" s="8"/>
      <c r="E163" s="8"/>
      <c r="F163" s="8"/>
      <c r="G163" s="8"/>
      <c r="H163" s="9"/>
      <c r="I163" s="9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7"/>
    </row>
    <row r="164" spans="1:20" x14ac:dyDescent="0.25">
      <c r="A164" s="7"/>
      <c r="B164" s="173"/>
      <c r="C164" s="8"/>
      <c r="D164" s="8"/>
      <c r="E164" s="8"/>
      <c r="F164" s="8"/>
      <c r="G164" s="8"/>
      <c r="H164" s="9"/>
      <c r="I164" s="9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7"/>
    </row>
    <row r="165" spans="1:20" x14ac:dyDescent="0.25">
      <c r="A165" s="7"/>
      <c r="B165" s="173"/>
      <c r="C165" s="8"/>
      <c r="D165" s="8"/>
      <c r="E165" s="8"/>
      <c r="F165" s="8"/>
      <c r="G165" s="8"/>
      <c r="H165" s="9"/>
      <c r="I165" s="9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7"/>
    </row>
    <row r="166" spans="1:20" x14ac:dyDescent="0.25">
      <c r="A166" s="7"/>
      <c r="B166" s="173"/>
      <c r="C166" s="8"/>
      <c r="D166" s="8"/>
      <c r="E166" s="8"/>
      <c r="F166" s="8"/>
      <c r="G166" s="8"/>
      <c r="H166" s="9"/>
      <c r="I166" s="9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7"/>
    </row>
    <row r="167" spans="1:20" x14ac:dyDescent="0.25">
      <c r="A167" s="7"/>
      <c r="B167" s="173"/>
      <c r="C167" s="8"/>
      <c r="D167" s="8"/>
      <c r="E167" s="8"/>
      <c r="F167" s="8"/>
      <c r="G167" s="8"/>
      <c r="H167" s="9"/>
      <c r="I167" s="9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7"/>
    </row>
    <row r="168" spans="1:20" x14ac:dyDescent="0.25">
      <c r="A168" s="7"/>
      <c r="B168" s="173"/>
      <c r="C168" s="8"/>
      <c r="D168" s="8"/>
      <c r="E168" s="8"/>
      <c r="F168" s="8"/>
      <c r="G168" s="8"/>
      <c r="H168" s="9"/>
      <c r="I168" s="9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7"/>
    </row>
    <row r="169" spans="1:20" x14ac:dyDescent="0.25">
      <c r="A169" s="7"/>
      <c r="B169" s="173"/>
      <c r="C169" s="8"/>
      <c r="D169" s="8"/>
      <c r="E169" s="8"/>
      <c r="F169" s="8"/>
      <c r="G169" s="8"/>
      <c r="H169" s="9"/>
      <c r="I169" s="9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7"/>
    </row>
    <row r="170" spans="1:20" x14ac:dyDescent="0.25">
      <c r="A170" s="7"/>
      <c r="B170" s="173"/>
      <c r="C170" s="8"/>
      <c r="D170" s="8"/>
      <c r="E170" s="8"/>
      <c r="F170" s="8"/>
      <c r="G170" s="8"/>
      <c r="H170" s="9"/>
      <c r="I170" s="9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7"/>
    </row>
    <row r="171" spans="1:20" x14ac:dyDescent="0.25">
      <c r="A171" s="7"/>
      <c r="B171" s="173"/>
      <c r="C171" s="8"/>
      <c r="D171" s="8"/>
      <c r="E171" s="8"/>
      <c r="F171" s="8"/>
      <c r="G171" s="8"/>
      <c r="H171" s="9"/>
      <c r="I171" s="9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7"/>
    </row>
    <row r="172" spans="1:20" x14ac:dyDescent="0.25">
      <c r="A172" s="7"/>
      <c r="B172" s="173"/>
      <c r="C172" s="8"/>
      <c r="D172" s="8"/>
      <c r="E172" s="8"/>
      <c r="F172" s="8"/>
      <c r="G172" s="8"/>
      <c r="H172" s="9"/>
      <c r="I172" s="9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7"/>
    </row>
    <row r="173" spans="1:20" x14ac:dyDescent="0.25">
      <c r="A173" s="7"/>
      <c r="B173" s="173"/>
      <c r="C173" s="8"/>
      <c r="D173" s="8"/>
      <c r="E173" s="8"/>
      <c r="F173" s="8"/>
      <c r="G173" s="8"/>
      <c r="H173" s="9"/>
      <c r="I173" s="9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7"/>
    </row>
    <row r="174" spans="1:20" x14ac:dyDescent="0.25">
      <c r="A174" s="7"/>
      <c r="B174" s="173"/>
      <c r="C174" s="8"/>
      <c r="D174" s="8"/>
      <c r="E174" s="8"/>
      <c r="F174" s="8"/>
      <c r="G174" s="8"/>
      <c r="H174" s="9"/>
      <c r="I174" s="9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7"/>
    </row>
    <row r="175" spans="1:20" x14ac:dyDescent="0.25">
      <c r="A175" s="7"/>
      <c r="B175" s="173"/>
      <c r="C175" s="8"/>
      <c r="D175" s="8"/>
      <c r="E175" s="8"/>
      <c r="F175" s="8"/>
      <c r="G175" s="8"/>
      <c r="H175" s="9"/>
      <c r="I175" s="9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7"/>
    </row>
    <row r="176" spans="1:20" x14ac:dyDescent="0.25">
      <c r="A176" s="7"/>
      <c r="B176" s="173"/>
      <c r="C176" s="8"/>
      <c r="D176" s="8"/>
      <c r="E176" s="8"/>
      <c r="F176" s="8"/>
      <c r="G176" s="8"/>
      <c r="H176" s="9"/>
      <c r="I176" s="9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7"/>
    </row>
    <row r="177" spans="1:20" x14ac:dyDescent="0.25">
      <c r="A177" s="7"/>
      <c r="B177" s="173"/>
      <c r="C177" s="8"/>
      <c r="D177" s="8"/>
      <c r="E177" s="8"/>
      <c r="F177" s="8"/>
      <c r="G177" s="8"/>
      <c r="H177" s="9"/>
      <c r="I177" s="9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7"/>
    </row>
    <row r="178" spans="1:20" x14ac:dyDescent="0.25">
      <c r="A178" s="7"/>
      <c r="B178" s="173"/>
      <c r="C178" s="8"/>
      <c r="D178" s="8"/>
      <c r="E178" s="8"/>
      <c r="F178" s="8"/>
      <c r="G178" s="8"/>
      <c r="H178" s="9"/>
      <c r="I178" s="9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7"/>
    </row>
    <row r="179" spans="1:20" x14ac:dyDescent="0.25">
      <c r="A179" s="7"/>
      <c r="B179" s="173"/>
      <c r="C179" s="8"/>
      <c r="D179" s="8"/>
      <c r="E179" s="8"/>
      <c r="F179" s="8"/>
      <c r="G179" s="8"/>
      <c r="H179" s="9"/>
      <c r="I179" s="9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7"/>
    </row>
    <row r="180" spans="1:20" x14ac:dyDescent="0.25">
      <c r="A180" s="7"/>
      <c r="B180" s="173"/>
      <c r="C180" s="8"/>
      <c r="D180" s="8"/>
      <c r="E180" s="8"/>
      <c r="F180" s="8"/>
      <c r="G180" s="8"/>
      <c r="H180" s="9"/>
      <c r="I180" s="9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7"/>
    </row>
    <row r="181" spans="1:20" x14ac:dyDescent="0.25">
      <c r="A181" s="7"/>
      <c r="B181" s="173"/>
      <c r="C181" s="8"/>
      <c r="D181" s="8"/>
      <c r="E181" s="8"/>
      <c r="F181" s="8"/>
      <c r="G181" s="8"/>
      <c r="H181" s="9"/>
      <c r="I181" s="9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7"/>
    </row>
    <row r="182" spans="1:20" x14ac:dyDescent="0.25">
      <c r="A182" s="7"/>
      <c r="B182" s="173"/>
      <c r="C182" s="8"/>
      <c r="D182" s="8"/>
      <c r="E182" s="8"/>
      <c r="F182" s="8"/>
      <c r="G182" s="8"/>
      <c r="H182" s="9"/>
      <c r="I182" s="9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7"/>
    </row>
    <row r="183" spans="1:20" x14ac:dyDescent="0.25">
      <c r="A183" s="7"/>
      <c r="B183" s="173"/>
      <c r="C183" s="8"/>
      <c r="D183" s="8"/>
      <c r="E183" s="8"/>
      <c r="F183" s="8"/>
      <c r="G183" s="8"/>
      <c r="H183" s="9"/>
      <c r="I183" s="9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7"/>
    </row>
    <row r="184" spans="1:20" x14ac:dyDescent="0.25">
      <c r="A184" s="7"/>
      <c r="B184" s="173"/>
      <c r="C184" s="8"/>
      <c r="D184" s="8"/>
      <c r="E184" s="8"/>
      <c r="F184" s="8"/>
      <c r="G184" s="8"/>
      <c r="H184" s="9"/>
      <c r="I184" s="9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7"/>
    </row>
    <row r="185" spans="1:20" x14ac:dyDescent="0.25">
      <c r="A185" s="7"/>
      <c r="B185" s="173"/>
      <c r="C185" s="8"/>
      <c r="D185" s="8"/>
      <c r="E185" s="8"/>
      <c r="F185" s="8"/>
      <c r="G185" s="8"/>
      <c r="H185" s="9"/>
      <c r="I185" s="9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7"/>
    </row>
    <row r="186" spans="1:20" x14ac:dyDescent="0.25">
      <c r="A186" s="7"/>
      <c r="B186" s="173"/>
      <c r="C186" s="8"/>
      <c r="D186" s="8"/>
      <c r="E186" s="8"/>
      <c r="F186" s="8"/>
      <c r="G186" s="8"/>
      <c r="H186" s="9"/>
      <c r="I186" s="9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7"/>
    </row>
    <row r="187" spans="1:20" x14ac:dyDescent="0.25">
      <c r="A187" s="7"/>
      <c r="B187" s="173"/>
      <c r="C187" s="8"/>
      <c r="D187" s="8"/>
      <c r="E187" s="8"/>
      <c r="F187" s="8"/>
      <c r="G187" s="8"/>
      <c r="H187" s="9"/>
      <c r="I187" s="9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7"/>
    </row>
    <row r="188" spans="1:20" x14ac:dyDescent="0.25">
      <c r="A188" s="7"/>
      <c r="B188" s="173"/>
      <c r="C188" s="8"/>
      <c r="D188" s="8"/>
      <c r="E188" s="8"/>
      <c r="F188" s="8"/>
      <c r="G188" s="8"/>
      <c r="H188" s="9"/>
      <c r="I188" s="9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7"/>
    </row>
    <row r="189" spans="1:20" x14ac:dyDescent="0.25">
      <c r="A189" s="7"/>
      <c r="B189" s="173"/>
      <c r="C189" s="8"/>
      <c r="D189" s="8"/>
      <c r="E189" s="8"/>
      <c r="F189" s="8"/>
      <c r="G189" s="8"/>
      <c r="H189" s="9"/>
      <c r="I189" s="9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7"/>
    </row>
    <row r="190" spans="1:20" x14ac:dyDescent="0.25">
      <c r="A190" s="7"/>
      <c r="B190" s="173"/>
      <c r="C190" s="8"/>
      <c r="D190" s="8"/>
      <c r="E190" s="8"/>
      <c r="F190" s="8"/>
      <c r="G190" s="8"/>
      <c r="H190" s="9"/>
      <c r="I190" s="9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7"/>
    </row>
    <row r="191" spans="1:20" x14ac:dyDescent="0.25">
      <c r="A191" s="7"/>
      <c r="B191" s="173"/>
      <c r="C191" s="8"/>
      <c r="D191" s="8"/>
      <c r="E191" s="8"/>
      <c r="F191" s="8"/>
      <c r="G191" s="8"/>
      <c r="H191" s="9"/>
      <c r="I191" s="9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7"/>
    </row>
    <row r="192" spans="1:20" x14ac:dyDescent="0.25">
      <c r="A192" s="7"/>
      <c r="B192" s="173"/>
      <c r="C192" s="8"/>
      <c r="D192" s="8"/>
      <c r="E192" s="8"/>
      <c r="F192" s="8"/>
      <c r="G192" s="8"/>
      <c r="H192" s="9"/>
      <c r="I192" s="9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7"/>
    </row>
    <row r="193" spans="1:20" x14ac:dyDescent="0.25">
      <c r="A193" s="7"/>
      <c r="B193" s="173"/>
      <c r="C193" s="8"/>
      <c r="D193" s="8"/>
      <c r="E193" s="8"/>
      <c r="F193" s="8"/>
      <c r="G193" s="8"/>
      <c r="H193" s="9"/>
      <c r="I193" s="9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7"/>
    </row>
    <row r="194" spans="1:20" x14ac:dyDescent="0.25">
      <c r="A194" s="7"/>
      <c r="B194" s="173"/>
      <c r="C194" s="8"/>
      <c r="D194" s="8"/>
      <c r="E194" s="8"/>
      <c r="F194" s="8"/>
      <c r="G194" s="8"/>
      <c r="H194" s="9"/>
      <c r="I194" s="9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7"/>
    </row>
    <row r="195" spans="1:20" x14ac:dyDescent="0.25">
      <c r="A195" s="7"/>
      <c r="B195" s="173"/>
      <c r="C195" s="8"/>
      <c r="D195" s="8"/>
      <c r="E195" s="8"/>
      <c r="F195" s="8"/>
      <c r="G195" s="8"/>
      <c r="H195" s="9"/>
      <c r="I195" s="9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7"/>
    </row>
    <row r="196" spans="1:20" x14ac:dyDescent="0.25">
      <c r="A196" s="7"/>
      <c r="B196" s="173"/>
      <c r="C196" s="8"/>
      <c r="D196" s="8"/>
      <c r="E196" s="8"/>
      <c r="F196" s="8"/>
      <c r="G196" s="8"/>
      <c r="H196" s="9"/>
      <c r="I196" s="9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7"/>
    </row>
    <row r="197" spans="1:20" x14ac:dyDescent="0.25">
      <c r="A197" s="7"/>
      <c r="B197" s="173"/>
      <c r="C197" s="8"/>
      <c r="D197" s="8"/>
      <c r="E197" s="8"/>
      <c r="F197" s="8"/>
      <c r="G197" s="8"/>
      <c r="H197" s="9"/>
      <c r="I197" s="9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7"/>
    </row>
    <row r="198" spans="1:20" x14ac:dyDescent="0.25">
      <c r="A198" s="7"/>
      <c r="B198" s="173"/>
      <c r="C198" s="8"/>
      <c r="D198" s="8"/>
      <c r="E198" s="8"/>
      <c r="F198" s="8"/>
      <c r="G198" s="8"/>
      <c r="H198" s="9"/>
      <c r="I198" s="9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7"/>
    </row>
    <row r="199" spans="1:20" x14ac:dyDescent="0.25">
      <c r="A199" s="7"/>
      <c r="B199" s="173"/>
      <c r="C199" s="8"/>
      <c r="D199" s="8"/>
      <c r="E199" s="8"/>
      <c r="F199" s="8"/>
      <c r="G199" s="8"/>
      <c r="H199" s="9"/>
      <c r="I199" s="9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7"/>
    </row>
    <row r="200" spans="1:20" x14ac:dyDescent="0.25">
      <c r="A200" s="7"/>
      <c r="B200" s="173"/>
      <c r="C200" s="8"/>
      <c r="D200" s="8"/>
      <c r="E200" s="8"/>
      <c r="F200" s="8"/>
      <c r="G200" s="8"/>
      <c r="H200" s="9"/>
      <c r="I200" s="9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7"/>
    </row>
    <row r="201" spans="1:20" x14ac:dyDescent="0.25">
      <c r="A201" s="7"/>
      <c r="B201" s="173"/>
      <c r="C201" s="8"/>
      <c r="D201" s="8"/>
      <c r="E201" s="8"/>
      <c r="F201" s="8"/>
      <c r="G201" s="8"/>
      <c r="H201" s="9"/>
      <c r="I201" s="9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7"/>
    </row>
    <row r="202" spans="1:20" x14ac:dyDescent="0.25">
      <c r="A202" s="7"/>
      <c r="B202" s="173"/>
      <c r="C202" s="8"/>
      <c r="D202" s="8"/>
      <c r="E202" s="8"/>
      <c r="F202" s="8"/>
      <c r="G202" s="8"/>
      <c r="H202" s="9"/>
      <c r="I202" s="9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7"/>
    </row>
    <row r="203" spans="1:20" x14ac:dyDescent="0.25">
      <c r="A203" s="7"/>
      <c r="B203" s="173"/>
      <c r="C203" s="8"/>
      <c r="D203" s="8"/>
      <c r="E203" s="8"/>
      <c r="F203" s="8"/>
      <c r="G203" s="8"/>
      <c r="H203" s="9"/>
      <c r="I203" s="9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7"/>
    </row>
    <row r="204" spans="1:20" x14ac:dyDescent="0.25">
      <c r="A204" s="7"/>
      <c r="B204" s="173"/>
      <c r="C204" s="8"/>
      <c r="D204" s="8"/>
      <c r="E204" s="8"/>
      <c r="F204" s="8"/>
      <c r="G204" s="8"/>
      <c r="H204" s="9"/>
      <c r="I204" s="9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7"/>
    </row>
    <row r="205" spans="1:20" x14ac:dyDescent="0.25">
      <c r="A205" s="7"/>
      <c r="B205" s="173"/>
      <c r="C205" s="8"/>
      <c r="D205" s="8"/>
      <c r="E205" s="8"/>
      <c r="F205" s="8"/>
      <c r="G205" s="8"/>
      <c r="H205" s="9"/>
      <c r="I205" s="9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7"/>
    </row>
    <row r="206" spans="1:20" x14ac:dyDescent="0.25">
      <c r="A206" s="7"/>
      <c r="B206" s="173"/>
      <c r="C206" s="8"/>
      <c r="D206" s="8"/>
      <c r="E206" s="8"/>
      <c r="F206" s="8"/>
      <c r="G206" s="8"/>
      <c r="H206" s="9"/>
      <c r="I206" s="9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7"/>
    </row>
    <row r="207" spans="1:20" x14ac:dyDescent="0.25">
      <c r="A207" s="7"/>
      <c r="B207" s="173"/>
      <c r="C207" s="8"/>
      <c r="D207" s="8"/>
      <c r="E207" s="8"/>
      <c r="F207" s="8"/>
      <c r="G207" s="8"/>
      <c r="H207" s="9"/>
      <c r="I207" s="9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7"/>
    </row>
    <row r="208" spans="1:20" x14ac:dyDescent="0.25">
      <c r="A208" s="7"/>
      <c r="B208" s="173"/>
      <c r="C208" s="8"/>
      <c r="D208" s="8"/>
      <c r="E208" s="8"/>
      <c r="F208" s="8"/>
      <c r="G208" s="8"/>
      <c r="H208" s="9"/>
      <c r="I208" s="9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7"/>
    </row>
    <row r="209" spans="1:20" x14ac:dyDescent="0.25">
      <c r="A209" s="7"/>
      <c r="B209" s="173"/>
      <c r="C209" s="8"/>
      <c r="D209" s="8"/>
      <c r="E209" s="8"/>
      <c r="F209" s="8"/>
      <c r="G209" s="8"/>
      <c r="H209" s="9"/>
      <c r="I209" s="9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7"/>
    </row>
    <row r="210" spans="1:20" x14ac:dyDescent="0.25">
      <c r="A210" s="7"/>
      <c r="B210" s="173"/>
      <c r="C210" s="8"/>
      <c r="D210" s="8"/>
      <c r="E210" s="8"/>
      <c r="F210" s="8"/>
      <c r="G210" s="8"/>
      <c r="H210" s="9"/>
      <c r="I210" s="9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7"/>
    </row>
    <row r="211" spans="1:20" x14ac:dyDescent="0.25">
      <c r="A211" s="7"/>
      <c r="B211" s="173"/>
      <c r="C211" s="8"/>
      <c r="D211" s="8"/>
      <c r="E211" s="8"/>
      <c r="F211" s="8"/>
      <c r="G211" s="8"/>
      <c r="H211" s="9"/>
      <c r="I211" s="9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7"/>
    </row>
    <row r="212" spans="1:20" x14ac:dyDescent="0.25">
      <c r="A212" s="7"/>
      <c r="B212" s="173"/>
      <c r="C212" s="8"/>
      <c r="D212" s="8"/>
      <c r="E212" s="8"/>
      <c r="F212" s="8"/>
      <c r="G212" s="8"/>
      <c r="H212" s="9"/>
      <c r="I212" s="9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7"/>
    </row>
    <row r="213" spans="1:20" x14ac:dyDescent="0.25">
      <c r="A213" s="7"/>
      <c r="B213" s="173"/>
      <c r="C213" s="8"/>
      <c r="D213" s="8"/>
      <c r="E213" s="8"/>
      <c r="F213" s="8"/>
      <c r="G213" s="8"/>
      <c r="H213" s="9"/>
      <c r="I213" s="9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7"/>
    </row>
    <row r="214" spans="1:20" x14ac:dyDescent="0.25">
      <c r="A214" s="7"/>
      <c r="B214" s="173"/>
      <c r="C214" s="8"/>
      <c r="D214" s="8"/>
      <c r="E214" s="8"/>
      <c r="F214" s="8"/>
      <c r="G214" s="8"/>
      <c r="H214" s="9"/>
      <c r="I214" s="9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7"/>
    </row>
    <row r="215" spans="1:20" x14ac:dyDescent="0.25">
      <c r="A215" s="7"/>
      <c r="B215" s="173"/>
      <c r="C215" s="8"/>
      <c r="D215" s="8"/>
      <c r="E215" s="8"/>
      <c r="F215" s="8"/>
      <c r="G215" s="8"/>
      <c r="H215" s="9"/>
      <c r="I215" s="9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7"/>
    </row>
    <row r="216" spans="1:20" x14ac:dyDescent="0.25">
      <c r="A216" s="7"/>
      <c r="B216" s="173"/>
      <c r="C216" s="8"/>
      <c r="D216" s="8"/>
      <c r="E216" s="8"/>
      <c r="F216" s="8"/>
      <c r="G216" s="8"/>
      <c r="H216" s="9"/>
      <c r="I216" s="9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7"/>
    </row>
    <row r="217" spans="1:20" x14ac:dyDescent="0.25">
      <c r="A217" s="7"/>
      <c r="B217" s="173"/>
      <c r="C217" s="8"/>
      <c r="D217" s="8"/>
      <c r="E217" s="8"/>
      <c r="F217" s="8"/>
      <c r="G217" s="8"/>
      <c r="H217" s="9"/>
      <c r="I217" s="9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7"/>
    </row>
    <row r="218" spans="1:20" x14ac:dyDescent="0.25">
      <c r="A218" s="7"/>
      <c r="B218" s="173"/>
      <c r="C218" s="8"/>
      <c r="D218" s="8"/>
      <c r="E218" s="8"/>
      <c r="F218" s="8"/>
      <c r="G218" s="8"/>
      <c r="H218" s="9"/>
      <c r="I218" s="9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7"/>
    </row>
    <row r="219" spans="1:20" x14ac:dyDescent="0.25">
      <c r="A219" s="7"/>
      <c r="B219" s="173"/>
      <c r="C219" s="8"/>
      <c r="D219" s="8"/>
      <c r="E219" s="8"/>
      <c r="F219" s="8"/>
      <c r="G219" s="8"/>
      <c r="H219" s="9"/>
      <c r="I219" s="9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7"/>
    </row>
    <row r="220" spans="1:20" x14ac:dyDescent="0.25">
      <c r="A220" s="7"/>
      <c r="B220" s="173"/>
      <c r="C220" s="8"/>
      <c r="D220" s="8"/>
      <c r="E220" s="8"/>
      <c r="F220" s="8"/>
      <c r="G220" s="8"/>
      <c r="H220" s="9"/>
      <c r="I220" s="9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7"/>
    </row>
    <row r="221" spans="1:20" x14ac:dyDescent="0.25">
      <c r="A221" s="7"/>
      <c r="B221" s="173"/>
      <c r="C221" s="8"/>
      <c r="D221" s="8"/>
      <c r="E221" s="8"/>
      <c r="F221" s="8"/>
      <c r="G221" s="8"/>
      <c r="H221" s="9"/>
      <c r="I221" s="9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7"/>
    </row>
    <row r="222" spans="1:20" x14ac:dyDescent="0.25">
      <c r="A222" s="7"/>
      <c r="B222" s="173"/>
      <c r="C222" s="8"/>
      <c r="D222" s="8"/>
      <c r="E222" s="8"/>
      <c r="F222" s="8"/>
      <c r="G222" s="8"/>
      <c r="H222" s="9"/>
      <c r="I222" s="9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7"/>
    </row>
    <row r="223" spans="1:20" x14ac:dyDescent="0.25">
      <c r="A223" s="7"/>
      <c r="B223" s="173"/>
      <c r="C223" s="8"/>
      <c r="D223" s="8"/>
      <c r="E223" s="8"/>
      <c r="F223" s="8"/>
      <c r="G223" s="8"/>
      <c r="H223" s="9"/>
      <c r="I223" s="9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7"/>
    </row>
    <row r="224" spans="1:20" x14ac:dyDescent="0.25">
      <c r="A224" s="7"/>
      <c r="B224" s="173"/>
      <c r="C224" s="8"/>
      <c r="D224" s="8"/>
      <c r="E224" s="8"/>
      <c r="F224" s="8"/>
      <c r="G224" s="8"/>
      <c r="H224" s="9"/>
      <c r="I224" s="9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7"/>
    </row>
    <row r="225" spans="1:20" x14ac:dyDescent="0.25">
      <c r="A225" s="7"/>
      <c r="B225" s="173"/>
      <c r="C225" s="8"/>
      <c r="D225" s="8"/>
      <c r="E225" s="8"/>
      <c r="F225" s="8"/>
      <c r="G225" s="8"/>
      <c r="H225" s="9"/>
      <c r="I225" s="9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7"/>
    </row>
    <row r="226" spans="1:20" x14ac:dyDescent="0.25">
      <c r="A226" s="7"/>
      <c r="B226" s="173"/>
      <c r="C226" s="8"/>
      <c r="D226" s="8"/>
      <c r="E226" s="8"/>
      <c r="F226" s="8"/>
      <c r="G226" s="8"/>
      <c r="H226" s="9"/>
      <c r="I226" s="9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7"/>
    </row>
    <row r="227" spans="1:20" x14ac:dyDescent="0.25">
      <c r="A227" s="7"/>
      <c r="B227" s="173"/>
      <c r="C227" s="8"/>
      <c r="D227" s="8"/>
      <c r="E227" s="8"/>
      <c r="F227" s="8"/>
      <c r="G227" s="8"/>
      <c r="H227" s="9"/>
      <c r="I227" s="9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7"/>
    </row>
    <row r="228" spans="1:20" x14ac:dyDescent="0.25">
      <c r="A228" s="7"/>
      <c r="B228" s="173"/>
      <c r="C228" s="8"/>
      <c r="D228" s="8"/>
      <c r="E228" s="8"/>
      <c r="F228" s="8"/>
      <c r="G228" s="8"/>
      <c r="H228" s="9"/>
      <c r="I228" s="9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7"/>
    </row>
    <row r="229" spans="1:20" x14ac:dyDescent="0.25">
      <c r="A229" s="7"/>
      <c r="B229" s="173"/>
      <c r="C229" s="8"/>
      <c r="D229" s="8"/>
      <c r="E229" s="8"/>
      <c r="F229" s="8"/>
      <c r="G229" s="8"/>
      <c r="H229" s="9"/>
      <c r="I229" s="9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7"/>
    </row>
    <row r="230" spans="1:20" x14ac:dyDescent="0.25">
      <c r="A230" s="7"/>
      <c r="B230" s="173"/>
      <c r="C230" s="8"/>
      <c r="D230" s="8"/>
      <c r="E230" s="8"/>
      <c r="F230" s="8"/>
      <c r="G230" s="8"/>
      <c r="H230" s="9"/>
      <c r="I230" s="9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7"/>
    </row>
    <row r="231" spans="1:20" x14ac:dyDescent="0.25">
      <c r="A231" s="7"/>
      <c r="B231" s="173"/>
      <c r="C231" s="8"/>
      <c r="D231" s="8"/>
      <c r="E231" s="8"/>
      <c r="F231" s="8"/>
      <c r="G231" s="8"/>
      <c r="H231" s="9"/>
      <c r="I231" s="9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7"/>
    </row>
    <row r="232" spans="1:20" x14ac:dyDescent="0.25">
      <c r="A232" s="7"/>
      <c r="B232" s="173"/>
      <c r="C232" s="8"/>
      <c r="D232" s="8"/>
      <c r="E232" s="8"/>
      <c r="F232" s="8"/>
      <c r="G232" s="8"/>
      <c r="H232" s="9"/>
      <c r="I232" s="9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7"/>
    </row>
    <row r="233" spans="1:20" x14ac:dyDescent="0.25">
      <c r="A233" s="7"/>
      <c r="B233" s="173"/>
      <c r="C233" s="8"/>
      <c r="D233" s="8"/>
      <c r="E233" s="8"/>
      <c r="F233" s="8"/>
      <c r="G233" s="8"/>
      <c r="H233" s="9"/>
      <c r="I233" s="9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7"/>
    </row>
    <row r="234" spans="1:20" x14ac:dyDescent="0.25">
      <c r="A234" s="7"/>
      <c r="B234" s="173"/>
      <c r="C234" s="8"/>
      <c r="D234" s="8"/>
      <c r="E234" s="8"/>
      <c r="F234" s="8"/>
      <c r="G234" s="8"/>
      <c r="H234" s="9"/>
      <c r="I234" s="9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7"/>
    </row>
    <row r="235" spans="1:20" x14ac:dyDescent="0.25">
      <c r="A235" s="7"/>
      <c r="B235" s="173"/>
      <c r="C235" s="8"/>
      <c r="D235" s="8"/>
      <c r="E235" s="8"/>
      <c r="F235" s="8"/>
      <c r="G235" s="8"/>
      <c r="H235" s="9"/>
      <c r="I235" s="9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7"/>
    </row>
    <row r="236" spans="1:20" x14ac:dyDescent="0.25">
      <c r="A236" s="7"/>
      <c r="B236" s="173"/>
      <c r="C236" s="8"/>
      <c r="D236" s="8"/>
      <c r="E236" s="8"/>
      <c r="F236" s="8"/>
      <c r="G236" s="8"/>
      <c r="H236" s="9"/>
      <c r="I236" s="9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7"/>
    </row>
    <row r="237" spans="1:20" x14ac:dyDescent="0.25">
      <c r="A237" s="7"/>
      <c r="B237" s="173"/>
      <c r="C237" s="8"/>
      <c r="D237" s="8"/>
      <c r="E237" s="8"/>
      <c r="F237" s="8"/>
      <c r="G237" s="8"/>
      <c r="H237" s="9"/>
      <c r="I237" s="9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7"/>
    </row>
    <row r="238" spans="1:20" x14ac:dyDescent="0.25">
      <c r="A238" s="7"/>
      <c r="B238" s="173"/>
      <c r="C238" s="8"/>
      <c r="D238" s="8"/>
      <c r="E238" s="8"/>
      <c r="F238" s="8"/>
      <c r="G238" s="8"/>
      <c r="H238" s="9"/>
      <c r="I238" s="9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7"/>
    </row>
    <row r="239" spans="1:20" x14ac:dyDescent="0.25">
      <c r="A239" s="7"/>
      <c r="B239" s="173"/>
      <c r="C239" s="8"/>
      <c r="D239" s="8"/>
      <c r="E239" s="8"/>
      <c r="F239" s="8"/>
      <c r="G239" s="8"/>
      <c r="H239" s="9"/>
      <c r="I239" s="9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7"/>
    </row>
    <row r="240" spans="1:20" x14ac:dyDescent="0.25">
      <c r="A240" s="7"/>
      <c r="B240" s="173"/>
      <c r="C240" s="8"/>
      <c r="D240" s="8"/>
      <c r="E240" s="8"/>
      <c r="F240" s="8"/>
      <c r="G240" s="8"/>
      <c r="H240" s="9"/>
      <c r="I240" s="9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7"/>
    </row>
    <row r="241" spans="1:20" x14ac:dyDescent="0.25">
      <c r="A241" s="7"/>
      <c r="B241" s="173"/>
      <c r="C241" s="8"/>
      <c r="D241" s="8"/>
      <c r="E241" s="8"/>
      <c r="F241" s="8"/>
      <c r="G241" s="8"/>
      <c r="H241" s="9"/>
      <c r="I241" s="9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7"/>
    </row>
    <row r="242" spans="1:20" x14ac:dyDescent="0.25">
      <c r="A242" s="7"/>
      <c r="B242" s="173"/>
      <c r="C242" s="8"/>
      <c r="D242" s="8"/>
      <c r="E242" s="8"/>
      <c r="F242" s="8"/>
      <c r="G242" s="8"/>
      <c r="H242" s="9"/>
      <c r="I242" s="9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7"/>
    </row>
    <row r="243" spans="1:20" x14ac:dyDescent="0.25">
      <c r="A243" s="7"/>
      <c r="B243" s="173"/>
      <c r="C243" s="8"/>
      <c r="D243" s="8"/>
      <c r="E243" s="8"/>
      <c r="F243" s="8"/>
      <c r="G243" s="8"/>
      <c r="H243" s="9"/>
      <c r="I243" s="9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7"/>
    </row>
    <row r="244" spans="1:20" x14ac:dyDescent="0.25">
      <c r="A244" s="7"/>
      <c r="B244" s="173"/>
      <c r="C244" s="8"/>
      <c r="D244" s="8"/>
      <c r="E244" s="8"/>
      <c r="F244" s="8"/>
      <c r="G244" s="8"/>
      <c r="H244" s="9"/>
      <c r="I244" s="9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7"/>
    </row>
    <row r="245" spans="1:20" x14ac:dyDescent="0.25">
      <c r="A245" s="7"/>
      <c r="B245" s="173"/>
      <c r="C245" s="8"/>
      <c r="D245" s="8"/>
      <c r="E245" s="8"/>
      <c r="F245" s="8"/>
      <c r="G245" s="8"/>
      <c r="H245" s="9"/>
      <c r="I245" s="9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7"/>
    </row>
    <row r="246" spans="1:20" x14ac:dyDescent="0.25">
      <c r="A246" s="7"/>
      <c r="B246" s="173"/>
      <c r="C246" s="8"/>
      <c r="D246" s="8"/>
      <c r="E246" s="8"/>
      <c r="F246" s="8"/>
      <c r="G246" s="8"/>
      <c r="H246" s="9"/>
      <c r="I246" s="9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7"/>
    </row>
    <row r="247" spans="1:20" x14ac:dyDescent="0.25">
      <c r="A247" s="7"/>
      <c r="B247" s="173"/>
      <c r="C247" s="8"/>
      <c r="D247" s="8"/>
      <c r="E247" s="8"/>
      <c r="F247" s="8"/>
      <c r="G247" s="8"/>
      <c r="H247" s="9"/>
      <c r="I247" s="9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7"/>
    </row>
    <row r="248" spans="1:20" x14ac:dyDescent="0.25">
      <c r="A248" s="7"/>
      <c r="B248" s="173"/>
      <c r="C248" s="8"/>
      <c r="D248" s="8"/>
      <c r="E248" s="8"/>
      <c r="F248" s="8"/>
      <c r="G248" s="8"/>
      <c r="H248" s="9"/>
      <c r="I248" s="9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7"/>
    </row>
    <row r="249" spans="1:20" x14ac:dyDescent="0.25">
      <c r="A249" s="7"/>
      <c r="B249" s="173"/>
      <c r="C249" s="8"/>
      <c r="D249" s="8"/>
      <c r="E249" s="8"/>
      <c r="F249" s="8"/>
      <c r="G249" s="8"/>
      <c r="H249" s="9"/>
      <c r="I249" s="9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7"/>
    </row>
    <row r="250" spans="1:20" x14ac:dyDescent="0.25">
      <c r="A250" s="7"/>
      <c r="B250" s="173"/>
      <c r="C250" s="8"/>
      <c r="D250" s="8"/>
      <c r="E250" s="8"/>
      <c r="F250" s="8"/>
      <c r="G250" s="8"/>
      <c r="H250" s="9"/>
      <c r="I250" s="9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7"/>
    </row>
    <row r="251" spans="1:20" x14ac:dyDescent="0.25">
      <c r="A251" s="7"/>
      <c r="B251" s="173"/>
      <c r="C251" s="8"/>
      <c r="D251" s="8"/>
      <c r="E251" s="8"/>
      <c r="F251" s="8"/>
      <c r="G251" s="8"/>
      <c r="H251" s="9"/>
      <c r="I251" s="9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7"/>
    </row>
    <row r="252" spans="1:20" x14ac:dyDescent="0.25">
      <c r="A252" s="7"/>
      <c r="B252" s="173"/>
      <c r="C252" s="8"/>
      <c r="D252" s="8"/>
      <c r="E252" s="8"/>
      <c r="F252" s="8"/>
      <c r="G252" s="8"/>
      <c r="H252" s="9"/>
      <c r="I252" s="9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7"/>
    </row>
    <row r="253" spans="1:20" x14ac:dyDescent="0.25">
      <c r="A253" s="7"/>
      <c r="B253" s="173"/>
      <c r="C253" s="8"/>
      <c r="D253" s="8"/>
      <c r="E253" s="8"/>
      <c r="F253" s="8"/>
      <c r="G253" s="8"/>
      <c r="H253" s="9"/>
      <c r="I253" s="9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7"/>
    </row>
    <row r="254" spans="1:20" x14ac:dyDescent="0.25">
      <c r="A254" s="7"/>
      <c r="B254" s="173"/>
      <c r="C254" s="8"/>
      <c r="D254" s="8"/>
      <c r="E254" s="8"/>
      <c r="F254" s="8"/>
      <c r="G254" s="8"/>
      <c r="H254" s="9"/>
      <c r="I254" s="9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7"/>
    </row>
    <row r="255" spans="1:20" x14ac:dyDescent="0.25">
      <c r="A255" s="7"/>
      <c r="B255" s="173"/>
      <c r="C255" s="8"/>
      <c r="D255" s="8"/>
      <c r="E255" s="8"/>
      <c r="F255" s="8"/>
      <c r="G255" s="8"/>
      <c r="H255" s="9"/>
      <c r="I255" s="9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7"/>
    </row>
  </sheetData>
  <mergeCells count="49">
    <mergeCell ref="T14:T20"/>
    <mergeCell ref="B79:B82"/>
    <mergeCell ref="A99:T99"/>
    <mergeCell ref="A59:A62"/>
    <mergeCell ref="A63:A66"/>
    <mergeCell ref="A67:A70"/>
    <mergeCell ref="A75:A77"/>
    <mergeCell ref="A79:A83"/>
    <mergeCell ref="A87:A91"/>
    <mergeCell ref="T79:T83"/>
    <mergeCell ref="T87:T91"/>
    <mergeCell ref="A47:A49"/>
    <mergeCell ref="A43:A45"/>
    <mergeCell ref="A40:A42"/>
    <mergeCell ref="A34:A36"/>
    <mergeCell ref="T40:T41"/>
    <mergeCell ref="T4:T5"/>
    <mergeCell ref="A97:C97"/>
    <mergeCell ref="A101:B101"/>
    <mergeCell ref="A103:B103"/>
    <mergeCell ref="B13:B20"/>
    <mergeCell ref="C13:C20"/>
    <mergeCell ref="B40:B41"/>
    <mergeCell ref="B43:B44"/>
    <mergeCell ref="C42:G42"/>
    <mergeCell ref="C45:G45"/>
    <mergeCell ref="C36:G36"/>
    <mergeCell ref="C49:G49"/>
    <mergeCell ref="A13:A20"/>
    <mergeCell ref="B59:B61"/>
    <mergeCell ref="B63:B65"/>
    <mergeCell ref="B67:B69"/>
    <mergeCell ref="B2:S2"/>
    <mergeCell ref="B3:S3"/>
    <mergeCell ref="A4:A5"/>
    <mergeCell ref="B4:B5"/>
    <mergeCell ref="C4:C5"/>
    <mergeCell ref="D4:D5"/>
    <mergeCell ref="E4:E5"/>
    <mergeCell ref="F4:F5"/>
    <mergeCell ref="G4:G5"/>
    <mergeCell ref="H4:K4"/>
    <mergeCell ref="L4:O4"/>
    <mergeCell ref="P4:S4"/>
    <mergeCell ref="T43:T45"/>
    <mergeCell ref="T59:T62"/>
    <mergeCell ref="T63:T66"/>
    <mergeCell ref="T67:T70"/>
    <mergeCell ref="B87:B90"/>
  </mergeCells>
  <pageMargins left="0.19685039370078741" right="0.19685039370078741" top="0.59055118110236227" bottom="0.19685039370078741" header="0.19685039370078741" footer="0.19685039370078741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КАП. вложения (без 0409)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2023-03-30T12:49:00Z</dcterms:modified>
</cp:coreProperties>
</file>