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ДОРОЖНЫЙ ФОНД 0409 2022" sheetId="7" r:id="rId1"/>
  </sheets>
  <definedNames>
    <definedName name="_xlnm.Print_Area" localSheetId="0">'ДОРОЖНЫЙ ФОНД 0409 2022'!$A$1:$T$99</definedName>
  </definedNames>
  <calcPr calcId="145621"/>
</workbook>
</file>

<file path=xl/calcChain.xml><?xml version="1.0" encoding="utf-8"?>
<calcChain xmlns="http://schemas.openxmlformats.org/spreadsheetml/2006/main">
  <c r="L58" i="7" l="1"/>
  <c r="L56" i="7"/>
  <c r="I60" i="7" l="1"/>
  <c r="J60" i="7"/>
  <c r="M60" i="7"/>
  <c r="N60" i="7"/>
  <c r="O60" i="7"/>
  <c r="O55" i="7"/>
  <c r="K55" i="7"/>
  <c r="H55" i="7" s="1"/>
  <c r="K60" i="7" l="1"/>
  <c r="O32" i="7"/>
  <c r="N32" i="7"/>
  <c r="M32" i="7"/>
  <c r="K32" i="7"/>
  <c r="J32" i="7"/>
  <c r="I32" i="7"/>
  <c r="O29" i="7"/>
  <c r="N29" i="7"/>
  <c r="M29" i="7"/>
  <c r="K29" i="7"/>
  <c r="J29" i="7"/>
  <c r="I29" i="7"/>
  <c r="O26" i="7"/>
  <c r="N26" i="7"/>
  <c r="M26" i="7"/>
  <c r="K26" i="7"/>
  <c r="J26" i="7"/>
  <c r="I26" i="7"/>
  <c r="O23" i="7"/>
  <c r="N23" i="7"/>
  <c r="M23" i="7"/>
  <c r="K23" i="7"/>
  <c r="J23" i="7"/>
  <c r="I23" i="7"/>
  <c r="O18" i="7"/>
  <c r="N18" i="7"/>
  <c r="M18" i="7"/>
  <c r="K18" i="7"/>
  <c r="J18" i="7"/>
  <c r="I18" i="7"/>
  <c r="O14" i="7"/>
  <c r="N14" i="7"/>
  <c r="M14" i="7"/>
  <c r="K14" i="7"/>
  <c r="J14" i="7"/>
  <c r="I14" i="7"/>
  <c r="O11" i="7"/>
  <c r="O35" i="7" s="1"/>
  <c r="N11" i="7"/>
  <c r="M11" i="7"/>
  <c r="K11" i="7"/>
  <c r="J11" i="7"/>
  <c r="J35" i="7" s="1"/>
  <c r="I11" i="7"/>
  <c r="K35" i="7" l="1"/>
  <c r="H29" i="7"/>
  <c r="M35" i="7"/>
  <c r="L23" i="7"/>
  <c r="L29" i="7"/>
  <c r="L32" i="7"/>
  <c r="I35" i="7"/>
  <c r="H35" i="7" s="1"/>
  <c r="N35" i="7"/>
  <c r="H32" i="7"/>
  <c r="L18" i="7"/>
  <c r="L26" i="7"/>
  <c r="H26" i="7"/>
  <c r="H23" i="7"/>
  <c r="H18" i="7"/>
  <c r="H14" i="7"/>
  <c r="H11" i="7"/>
  <c r="L11" i="7"/>
  <c r="L14" i="7"/>
  <c r="O73" i="7"/>
  <c r="N73" i="7"/>
  <c r="M73" i="7"/>
  <c r="K73" i="7"/>
  <c r="J73" i="7"/>
  <c r="I73" i="7"/>
  <c r="S72" i="7"/>
  <c r="R72" i="7"/>
  <c r="Q72" i="7"/>
  <c r="L72" i="7"/>
  <c r="H72" i="7"/>
  <c r="S71" i="7"/>
  <c r="R71" i="7"/>
  <c r="Q71" i="7"/>
  <c r="L71" i="7"/>
  <c r="H71" i="7"/>
  <c r="S70" i="7"/>
  <c r="R70" i="7"/>
  <c r="Q70" i="7"/>
  <c r="L70" i="7"/>
  <c r="H70" i="7"/>
  <c r="S69" i="7"/>
  <c r="R69" i="7"/>
  <c r="Q69" i="7"/>
  <c r="L69" i="7"/>
  <c r="H69" i="7"/>
  <c r="S68" i="7"/>
  <c r="R68" i="7"/>
  <c r="Q68" i="7"/>
  <c r="L68" i="7"/>
  <c r="H68" i="7"/>
  <c r="O67" i="7"/>
  <c r="N67" i="7"/>
  <c r="M67" i="7"/>
  <c r="K67" i="7"/>
  <c r="J67" i="7"/>
  <c r="S66" i="7"/>
  <c r="R66" i="7"/>
  <c r="Q66" i="7"/>
  <c r="L66" i="7"/>
  <c r="H66" i="7"/>
  <c r="S65" i="7"/>
  <c r="R65" i="7"/>
  <c r="Q65" i="7"/>
  <c r="L65" i="7"/>
  <c r="H65" i="7"/>
  <c r="S64" i="7"/>
  <c r="R64" i="7"/>
  <c r="Q64" i="7"/>
  <c r="L64" i="7"/>
  <c r="H64" i="7"/>
  <c r="S63" i="7"/>
  <c r="R63" i="7"/>
  <c r="Q63" i="7"/>
  <c r="L63" i="7"/>
  <c r="H63" i="7"/>
  <c r="S62" i="7"/>
  <c r="R62" i="7"/>
  <c r="Q62" i="7"/>
  <c r="S61" i="7"/>
  <c r="R61" i="7"/>
  <c r="Q61" i="7"/>
  <c r="L61" i="7"/>
  <c r="H61" i="7"/>
  <c r="S59" i="7"/>
  <c r="R59" i="7"/>
  <c r="Q59" i="7"/>
  <c r="H59" i="7"/>
  <c r="S58" i="7"/>
  <c r="R58" i="7"/>
  <c r="Q58" i="7"/>
  <c r="H58" i="7"/>
  <c r="S57" i="7"/>
  <c r="R57" i="7"/>
  <c r="Q57" i="7"/>
  <c r="H57" i="7"/>
  <c r="S56" i="7"/>
  <c r="R56" i="7"/>
  <c r="Q56" i="7"/>
  <c r="P56" i="7" s="1"/>
  <c r="H56" i="7"/>
  <c r="S55" i="7"/>
  <c r="R55" i="7"/>
  <c r="Q55" i="7"/>
  <c r="L55" i="7"/>
  <c r="S54" i="7"/>
  <c r="R54" i="7"/>
  <c r="Q54" i="7"/>
  <c r="L54" i="7"/>
  <c r="H54" i="7"/>
  <c r="S53" i="7"/>
  <c r="R53" i="7"/>
  <c r="Q53" i="7"/>
  <c r="L53" i="7"/>
  <c r="H53" i="7"/>
  <c r="S52" i="7"/>
  <c r="R52" i="7"/>
  <c r="Q52" i="7"/>
  <c r="L52" i="7"/>
  <c r="H52" i="7"/>
  <c r="S51" i="7"/>
  <c r="R51" i="7"/>
  <c r="Q51" i="7"/>
  <c r="L51" i="7"/>
  <c r="H51" i="7"/>
  <c r="S50" i="7"/>
  <c r="R50" i="7"/>
  <c r="Q50" i="7"/>
  <c r="L50" i="7"/>
  <c r="H50" i="7"/>
  <c r="S49" i="7"/>
  <c r="R49" i="7"/>
  <c r="Q49" i="7"/>
  <c r="L49" i="7"/>
  <c r="H49" i="7"/>
  <c r="S48" i="7"/>
  <c r="R48" i="7"/>
  <c r="Q48" i="7"/>
  <c r="Q60" i="7" s="1"/>
  <c r="L48" i="7"/>
  <c r="H48" i="7"/>
  <c r="S47" i="7"/>
  <c r="R47" i="7"/>
  <c r="Q47" i="7"/>
  <c r="L47" i="7"/>
  <c r="H47" i="7"/>
  <c r="T46" i="7"/>
  <c r="O46" i="7"/>
  <c r="N46" i="7"/>
  <c r="M46" i="7"/>
  <c r="K46" i="7"/>
  <c r="J46" i="7"/>
  <c r="I46" i="7"/>
  <c r="S45" i="7"/>
  <c r="R45" i="7"/>
  <c r="Q45" i="7"/>
  <c r="L45" i="7"/>
  <c r="H45" i="7"/>
  <c r="S44" i="7"/>
  <c r="R44" i="7"/>
  <c r="Q44" i="7"/>
  <c r="L44" i="7"/>
  <c r="H44" i="7"/>
  <c r="S43" i="7"/>
  <c r="R43" i="7"/>
  <c r="Q43" i="7"/>
  <c r="L43" i="7"/>
  <c r="H43" i="7"/>
  <c r="S42" i="7"/>
  <c r="R42" i="7"/>
  <c r="Q42" i="7"/>
  <c r="L42" i="7"/>
  <c r="H42" i="7"/>
  <c r="S41" i="7"/>
  <c r="R41" i="7"/>
  <c r="Q41" i="7"/>
  <c r="L41" i="7"/>
  <c r="H41" i="7"/>
  <c r="S40" i="7"/>
  <c r="R40" i="7"/>
  <c r="Q40" i="7"/>
  <c r="L40" i="7"/>
  <c r="H40" i="7"/>
  <c r="S39" i="7"/>
  <c r="R39" i="7"/>
  <c r="Q39" i="7"/>
  <c r="L39" i="7"/>
  <c r="H39" i="7"/>
  <c r="S38" i="7"/>
  <c r="R38" i="7"/>
  <c r="Q38" i="7"/>
  <c r="L38" i="7"/>
  <c r="H38" i="7"/>
  <c r="S37" i="7"/>
  <c r="R37" i="7"/>
  <c r="Q37" i="7"/>
  <c r="L37" i="7"/>
  <c r="H37" i="7"/>
  <c r="S36" i="7"/>
  <c r="S34" i="7"/>
  <c r="R34" i="7"/>
  <c r="Q34" i="7"/>
  <c r="L34" i="7"/>
  <c r="H34" i="7"/>
  <c r="S33" i="7"/>
  <c r="R33" i="7"/>
  <c r="Q33" i="7"/>
  <c r="L33" i="7"/>
  <c r="H33" i="7"/>
  <c r="S31" i="7"/>
  <c r="R31" i="7"/>
  <c r="Q31" i="7"/>
  <c r="L31" i="7"/>
  <c r="H31" i="7"/>
  <c r="S30" i="7"/>
  <c r="R30" i="7"/>
  <c r="Q30" i="7"/>
  <c r="L30" i="7"/>
  <c r="H30" i="7"/>
  <c r="S28" i="7"/>
  <c r="R28" i="7"/>
  <c r="Q28" i="7"/>
  <c r="L28" i="7"/>
  <c r="H28" i="7"/>
  <c r="S27" i="7"/>
  <c r="R27" i="7"/>
  <c r="Q27" i="7"/>
  <c r="L27" i="7"/>
  <c r="H27" i="7"/>
  <c r="S25" i="7"/>
  <c r="R25" i="7"/>
  <c r="Q25" i="7"/>
  <c r="L25" i="7"/>
  <c r="H25" i="7"/>
  <c r="S24" i="7"/>
  <c r="R24" i="7"/>
  <c r="Q24" i="7"/>
  <c r="L24" i="7"/>
  <c r="H24" i="7"/>
  <c r="S22" i="7"/>
  <c r="R22" i="7"/>
  <c r="Q22" i="7"/>
  <c r="L22" i="7"/>
  <c r="H22" i="7"/>
  <c r="S21" i="7"/>
  <c r="R21" i="7"/>
  <c r="Q21" i="7"/>
  <c r="L21" i="7"/>
  <c r="H21" i="7"/>
  <c r="S20" i="7"/>
  <c r="R20" i="7"/>
  <c r="Q20" i="7"/>
  <c r="L20" i="7"/>
  <c r="H20" i="7"/>
  <c r="S19" i="7"/>
  <c r="R19" i="7"/>
  <c r="Q19" i="7"/>
  <c r="L19" i="7"/>
  <c r="H19" i="7"/>
  <c r="S17" i="7"/>
  <c r="R17" i="7"/>
  <c r="Q17" i="7"/>
  <c r="L17" i="7"/>
  <c r="H17" i="7"/>
  <c r="S16" i="7"/>
  <c r="R16" i="7"/>
  <c r="Q16" i="7"/>
  <c r="L16" i="7"/>
  <c r="H16" i="7"/>
  <c r="S15" i="7"/>
  <c r="R15" i="7"/>
  <c r="Q15" i="7"/>
  <c r="L15" i="7"/>
  <c r="H15" i="7"/>
  <c r="S13" i="7"/>
  <c r="R13" i="7"/>
  <c r="Q13" i="7"/>
  <c r="L13" i="7"/>
  <c r="H13" i="7"/>
  <c r="S12" i="7"/>
  <c r="R12" i="7"/>
  <c r="Q12" i="7"/>
  <c r="L12" i="7"/>
  <c r="H12" i="7"/>
  <c r="S10" i="7"/>
  <c r="R10" i="7"/>
  <c r="Q10" i="7"/>
  <c r="L10" i="7"/>
  <c r="H10" i="7"/>
  <c r="S9" i="7"/>
  <c r="R9" i="7"/>
  <c r="Q9" i="7"/>
  <c r="L9" i="7"/>
  <c r="H9" i="7"/>
  <c r="S8" i="7"/>
  <c r="R8" i="7"/>
  <c r="Q8" i="7"/>
  <c r="L8" i="7"/>
  <c r="H8" i="7"/>
  <c r="P57" i="7" l="1"/>
  <c r="H60" i="7"/>
  <c r="S60" i="7"/>
  <c r="R32" i="7"/>
  <c r="L60" i="7"/>
  <c r="R60" i="7"/>
  <c r="L35" i="7"/>
  <c r="S29" i="7"/>
  <c r="Q32" i="7"/>
  <c r="Q29" i="7"/>
  <c r="S32" i="7"/>
  <c r="R23" i="7"/>
  <c r="R26" i="7"/>
  <c r="R29" i="7"/>
  <c r="Q26" i="7"/>
  <c r="S26" i="7"/>
  <c r="Q23" i="7"/>
  <c r="S23" i="7"/>
  <c r="R18" i="7"/>
  <c r="Q18" i="7"/>
  <c r="Q14" i="7"/>
  <c r="S14" i="7"/>
  <c r="S18" i="7"/>
  <c r="M75" i="7"/>
  <c r="P43" i="7"/>
  <c r="R14" i="7"/>
  <c r="P72" i="7"/>
  <c r="R11" i="7"/>
  <c r="P37" i="7"/>
  <c r="P39" i="7"/>
  <c r="P41" i="7"/>
  <c r="P42" i="7"/>
  <c r="Q11" i="7"/>
  <c r="S11" i="7"/>
  <c r="U8" i="7"/>
  <c r="I75" i="7"/>
  <c r="H46" i="7"/>
  <c r="R67" i="7"/>
  <c r="R73" i="7"/>
  <c r="H73" i="7"/>
  <c r="P19" i="7"/>
  <c r="P20" i="7"/>
  <c r="P21" i="7"/>
  <c r="P24" i="7"/>
  <c r="P25" i="7"/>
  <c r="S46" i="7"/>
  <c r="P45" i="7"/>
  <c r="L46" i="7"/>
  <c r="R46" i="7"/>
  <c r="P30" i="7"/>
  <c r="P31" i="7"/>
  <c r="P34" i="7"/>
  <c r="P49" i="7"/>
  <c r="P50" i="7"/>
  <c r="P52" i="7"/>
  <c r="P54" i="7"/>
  <c r="Q67" i="7"/>
  <c r="S67" i="7"/>
  <c r="P64" i="7"/>
  <c r="P66" i="7"/>
  <c r="L67" i="7"/>
  <c r="Q73" i="7"/>
  <c r="S73" i="7"/>
  <c r="P69" i="7"/>
  <c r="P70" i="7"/>
  <c r="P71" i="7"/>
  <c r="L73" i="7"/>
  <c r="P8" i="7"/>
  <c r="P10" i="7"/>
  <c r="P13" i="7"/>
  <c r="Q46" i="7"/>
  <c r="P40" i="7"/>
  <c r="P44" i="7"/>
  <c r="P47" i="7"/>
  <c r="P51" i="7"/>
  <c r="P53" i="7"/>
  <c r="P55" i="7"/>
  <c r="P61" i="7"/>
  <c r="P63" i="7"/>
  <c r="P65" i="7"/>
  <c r="H67" i="7"/>
  <c r="P68" i="7"/>
  <c r="P12" i="7"/>
  <c r="P15" i="7"/>
  <c r="P16" i="7"/>
  <c r="P17" i="7"/>
  <c r="P22" i="7"/>
  <c r="P27" i="7"/>
  <c r="P28" i="7"/>
  <c r="P33" i="7"/>
  <c r="O75" i="7"/>
  <c r="N75" i="7"/>
  <c r="P59" i="7"/>
  <c r="J75" i="7"/>
  <c r="K75" i="7"/>
  <c r="P58" i="7"/>
  <c r="P9" i="7"/>
  <c r="P62" i="7"/>
  <c r="P48" i="7"/>
  <c r="P38" i="7"/>
  <c r="P60" i="7" l="1"/>
  <c r="P32" i="7"/>
  <c r="P29" i="7"/>
  <c r="Q35" i="7"/>
  <c r="S35" i="7"/>
  <c r="S75" i="7" s="1"/>
  <c r="R35" i="7"/>
  <c r="R75" i="7" s="1"/>
  <c r="P18" i="7"/>
  <c r="P14" i="7"/>
  <c r="P23" i="7"/>
  <c r="P26" i="7"/>
  <c r="O82" i="7"/>
  <c r="M82" i="7"/>
  <c r="P73" i="7"/>
  <c r="P11" i="7"/>
  <c r="L75" i="7"/>
  <c r="H75" i="7"/>
  <c r="P46" i="7"/>
  <c r="P67" i="7"/>
  <c r="N82" i="7"/>
  <c r="P35" i="7" l="1"/>
  <c r="P75" i="7" s="1"/>
  <c r="Q75" i="7"/>
  <c r="P82" i="7"/>
  <c r="S82" i="7"/>
  <c r="L82" i="7"/>
  <c r="P83" i="7" l="1"/>
</calcChain>
</file>

<file path=xl/sharedStrings.xml><?xml version="1.0" encoding="utf-8"?>
<sst xmlns="http://schemas.openxmlformats.org/spreadsheetml/2006/main" count="241" uniqueCount="108">
  <si>
    <t>Вид расходов</t>
  </si>
  <si>
    <t>ВСЕГО:</t>
  </si>
  <si>
    <t>Строительство сети автомобильных дорог общего пользования и искусственных сооружений на них</t>
  </si>
  <si>
    <t>Реконструкция сети автомобильных дорог общего пользования местного значения</t>
  </si>
  <si>
    <t>Капитальный ремонт и ремонт сети автомобильных дорог общего пользования и искусственных сооружений на них</t>
  </si>
  <si>
    <t>Содержание сети автомобильных дорог общего пользования и искусственных сооружений на них</t>
  </si>
  <si>
    <t>Целевая статья</t>
  </si>
  <si>
    <t>Причины неисполнения</t>
  </si>
  <si>
    <t>федеральный бюджет</t>
  </si>
  <si>
    <t>областной бюджет</t>
  </si>
  <si>
    <t>местный бюджет</t>
  </si>
  <si>
    <t xml:space="preserve"> конс. бюджет субъекта </t>
  </si>
  <si>
    <t>Единица измерения: руб.</t>
  </si>
  <si>
    <t>РегКласс</t>
  </si>
  <si>
    <t>П/П</t>
  </si>
  <si>
    <t>1.</t>
  </si>
  <si>
    <t>2.</t>
  </si>
  <si>
    <t>3.</t>
  </si>
  <si>
    <t>4.</t>
  </si>
  <si>
    <t>5.</t>
  </si>
  <si>
    <t>6.</t>
  </si>
  <si>
    <t>7.</t>
  </si>
  <si>
    <t>8.</t>
  </si>
  <si>
    <t>ДопКласс  (Код цели)</t>
  </si>
  <si>
    <t>ИТОГО:</t>
  </si>
  <si>
    <t>РзПр</t>
  </si>
  <si>
    <t>0409</t>
  </si>
  <si>
    <t>I.</t>
  </si>
  <si>
    <t>II.</t>
  </si>
  <si>
    <t>III.</t>
  </si>
  <si>
    <t>IV.</t>
  </si>
  <si>
    <t>V.</t>
  </si>
  <si>
    <t>План на  2022 год</t>
  </si>
  <si>
    <t>Фактическое исполнение за 2022 год</t>
  </si>
  <si>
    <t>Остаток неиспользованных средств на 01.01.2023</t>
  </si>
  <si>
    <t>(муниципальное образование)</t>
  </si>
  <si>
    <t>19.RS.042</t>
  </si>
  <si>
    <t>19.RS.044</t>
  </si>
  <si>
    <t>310</t>
  </si>
  <si>
    <t>19.RS.025</t>
  </si>
  <si>
    <t>19.RS.028</t>
  </si>
  <si>
    <t>Повышение безопасности дорожного движения</t>
  </si>
  <si>
    <t>21100</t>
  </si>
  <si>
    <t>22500</t>
  </si>
  <si>
    <t>047017</t>
  </si>
  <si>
    <t>гор</t>
  </si>
  <si>
    <t>обл</t>
  </si>
  <si>
    <t>Е.В. Качур</t>
  </si>
  <si>
    <t>Информация об исполнении средств дорожного фонда за 2022 год   муниципального образования " город Брянск"</t>
  </si>
  <si>
    <t>Строительство объекта "Автодорога по ул. имени Визнюка в Советском районе г. Брянска"</t>
  </si>
  <si>
    <t>021F116160</t>
  </si>
  <si>
    <t>021F150210</t>
  </si>
  <si>
    <t>Строительство объекта "Автодорога по ул. Ильи Иванова в Советском районе г. Брянска"</t>
  </si>
  <si>
    <t>22315701000001200005</t>
  </si>
  <si>
    <t xml:space="preserve">      Строительство автомобильной дороги - защитной дамбы Брянск 1 - Брянск 2 г. Брянска (2 этап)</t>
  </si>
  <si>
    <t>021R153890</t>
  </si>
  <si>
    <t>021R15389F</t>
  </si>
  <si>
    <t>22315701000001211002</t>
  </si>
  <si>
    <t xml:space="preserve"> Строительство автомобильной дороги-защитной дамбы Брянск 1-Брянск 2 г. Брянска (1 этап). (ПК17+00-ПК47+60)</t>
  </si>
  <si>
    <t>22315701000001200004</t>
  </si>
  <si>
    <t xml:space="preserve"> 021R153890 414        </t>
  </si>
  <si>
    <t xml:space="preserve">Гор310     </t>
  </si>
  <si>
    <t>Строительство улично-дорожной сети в микрорайоне по ул. Флотской в Бежицком районе города Брянска</t>
  </si>
  <si>
    <t>0240398001</t>
  </si>
  <si>
    <t>982215001001</t>
  </si>
  <si>
    <t>02402S6160</t>
  </si>
  <si>
    <t>Строительство объекта "Автодорога по ул. Счастливой (от ул. Объездной до ул. Советской) в Советском районе г. Брянска"</t>
  </si>
  <si>
    <t xml:space="preserve">   Строительство проездов по ул.Романа Брянского до дома №5 по ул. Счастливой; до дома №14 по ул. Романа Брянского в Советском районе г. Брянска</t>
  </si>
  <si>
    <t>19.RS.058</t>
  </si>
  <si>
    <t>Строительство дороги дублера ул. Карачижской (от дома № 79/1 по пр-ту Ст. Димитрова до ул. Калинина) в Советском районе г. Брянска</t>
  </si>
  <si>
    <t>Строительство подъездной автодороги от ул. Молокова до установленной границы нового кладбища в Володарском районе г. Брянска</t>
  </si>
  <si>
    <t xml:space="preserve">Реконструкция Литейного моста через реку Десна в Бежицком районе г. Брянска </t>
  </si>
  <si>
    <t>Реконструкция автодороги по ул.Рекункова (от ул.Крахмалева до ул.Взлетной) в Советском районе г.Брянска</t>
  </si>
  <si>
    <t xml:space="preserve"> 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областного бюджета</t>
  </si>
  <si>
    <t>021R116260</t>
  </si>
  <si>
    <t>243</t>
  </si>
  <si>
    <t>8718</t>
  </si>
  <si>
    <t>8718-1</t>
  </si>
  <si>
    <t xml:space="preserve"> Обеспечение сохранности автомобильных дорог местного значения и условий безопасного движения по ним</t>
  </si>
  <si>
    <t>0240181610</t>
  </si>
  <si>
    <t>22600</t>
  </si>
  <si>
    <t>0240181660</t>
  </si>
  <si>
    <t xml:space="preserve">  Обеспечение сохранности автомобильных дорог местного значения и условий безопасности движений по ним за счет средств областного бюджета</t>
  </si>
  <si>
    <t>02401S6170</t>
  </si>
  <si>
    <t>8819</t>
  </si>
  <si>
    <t>244</t>
  </si>
  <si>
    <t>225</t>
  </si>
  <si>
    <t>611</t>
  </si>
  <si>
    <t>242</t>
  </si>
  <si>
    <t>226</t>
  </si>
  <si>
    <r>
      <t xml:space="preserve">Наименование объекта </t>
    </r>
    <r>
      <rPr>
        <i/>
        <sz val="11"/>
        <rFont val="Times New Roman"/>
        <family val="1"/>
        <charset val="204"/>
      </rPr>
      <t>(в разрезе объектов по отраслям экономики)</t>
    </r>
  </si>
  <si>
    <r>
      <t xml:space="preserve">………… </t>
    </r>
    <r>
      <rPr>
        <i/>
        <sz val="11"/>
        <rFont val="Times New Roman Cyr"/>
        <charset val="204"/>
      </rPr>
      <t>(прочие расходы)</t>
    </r>
  </si>
  <si>
    <t xml:space="preserve">         Начальник финансового управления </t>
  </si>
  <si>
    <t>Неиспользованный остаток средств сложился в связи с нарушением подрядчиком сроков выполнения работ.</t>
  </si>
  <si>
    <t>Неиспользованный остаток средств сложился  о причине отсутствия решения Арбитражного суда Брянской области о выплате компенсации в полном объеме Филиалу ПАО "Россети Цент" в связи спереносом электросетевых объектов из зоны застройки объекта..</t>
  </si>
  <si>
    <t>Оплата осуществлена по факту выполненных работ.</t>
  </si>
  <si>
    <t>211,213,310,343,346</t>
  </si>
  <si>
    <t>Итого</t>
  </si>
  <si>
    <t>19.RS.026</t>
  </si>
  <si>
    <t>0240281680</t>
  </si>
  <si>
    <t>19.RS.056</t>
  </si>
  <si>
    <t>225, 226</t>
  </si>
  <si>
    <t>В связи с недобросовестностью порядной. организ при выполнении работ. Требуется восстановить остаток неисполненного обяз..для оплаты завершения работ в 2023 году по  обустройству (пр-т Московский)  1 486 155,21 руб</t>
  </si>
  <si>
    <t>Оплата произведена в соответствии с актами выполненных работ. В связи с недобросов. подрядчика требуется восстановить остаток неисполненного обяз.для оплаты завершения работ в 2023 году  кап. рем. а/д.по ул. Металлистов 7 295 333,48.Сложилась экономия ассигнований из-за коррект ПСД 37738481,90 руб.</t>
  </si>
  <si>
    <t>В связи со сжатыми сроками и сезонным характером вып .работ подрядной орган. Требуется восстановить остаток неисполненного обяз. для оплаты завершения работ в 2023 году.по кап. рем. а/д  по ул. Медведева  10510491,81руб.</t>
  </si>
  <si>
    <t>Приложение 2</t>
  </si>
  <si>
    <t xml:space="preserve"> тел.: 74-58-96</t>
  </si>
  <si>
    <t xml:space="preserve">        Исполнитель: Конякина Г.А.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</si>
</sst>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sz val="10"/>
      <name val="Segoe UI"/>
      <family val="2"/>
    </font>
    <font>
      <b/>
      <sz val="12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b/>
      <sz val="11"/>
      <name val="Times New Roman Cyr"/>
      <charset val="204"/>
    </font>
    <font>
      <sz val="11"/>
      <name val="Calibri"/>
      <family val="2"/>
      <scheme val="minor"/>
    </font>
    <font>
      <b/>
      <sz val="10"/>
      <name val="Times New Roman"/>
      <family val="1"/>
      <charset val="204"/>
    </font>
    <font>
      <b/>
      <sz val="10"/>
      <color rgb="FF000000"/>
      <name val="Arial CYR"/>
    </font>
    <font>
      <i/>
      <sz val="14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b/>
      <i/>
      <sz val="11"/>
      <name val="Times New Roman Cyr"/>
      <charset val="204"/>
    </font>
    <font>
      <b/>
      <sz val="11"/>
      <name val="Calibri"/>
      <family val="2"/>
      <charset val="204"/>
      <scheme val="minor"/>
    </font>
    <font>
      <i/>
      <sz val="11"/>
      <name val="Times New Roman Cyr"/>
      <charset val="204"/>
    </font>
    <font>
      <b/>
      <sz val="12"/>
      <name val="Calibri"/>
      <family val="2"/>
      <scheme val="minor"/>
    </font>
    <font>
      <b/>
      <sz val="12"/>
      <name val="Times New Roman Cyr"/>
      <charset val="204"/>
    </font>
    <font>
      <sz val="11"/>
      <color theme="0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 Cyr"/>
      <charset val="204"/>
    </font>
    <font>
      <sz val="20"/>
      <name val="Segoe UI"/>
      <family val="2"/>
    </font>
    <font>
      <b/>
      <sz val="24"/>
      <name val="Times New Roman"/>
      <family val="1"/>
      <charset val="204"/>
    </font>
    <font>
      <b/>
      <u/>
      <sz val="24"/>
      <name val="Times New Roman"/>
      <family val="1"/>
      <charset val="204"/>
    </font>
    <font>
      <b/>
      <sz val="2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E4C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FF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BFC5D2"/>
      </top>
      <bottom style="thin">
        <color rgb="FFBFC5D2"/>
      </bottom>
      <diagonal/>
    </border>
    <border>
      <left style="medium">
        <color indexed="64"/>
      </left>
      <right style="medium">
        <color indexed="64"/>
      </right>
      <top style="thin">
        <color rgb="FFBFC5D2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BFC5D2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9">
    <xf numFmtId="0" fontId="0" fillId="0" borderId="0"/>
    <xf numFmtId="0" fontId="1" fillId="0" borderId="0">
      <alignment horizontal="center" wrapText="1"/>
    </xf>
    <xf numFmtId="0" fontId="1" fillId="0" borderId="0">
      <alignment horizontal="center"/>
    </xf>
    <xf numFmtId="0" fontId="2" fillId="0" borderId="0">
      <alignment horizontal="right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0" fontId="2" fillId="0" borderId="20">
      <alignment horizontal="center" vertical="center" wrapText="1"/>
    </xf>
    <xf numFmtId="4" fontId="13" fillId="6" borderId="20">
      <alignment horizontal="right" vertical="top" shrinkToFit="1"/>
    </xf>
  </cellStyleXfs>
  <cellXfs count="216">
    <xf numFmtId="0" fontId="0" fillId="0" borderId="0" xfId="0"/>
    <xf numFmtId="0" fontId="0" fillId="2" borderId="0" xfId="0" applyFill="1"/>
    <xf numFmtId="0" fontId="0" fillId="0" borderId="0" xfId="0" applyAlignment="1">
      <alignment wrapText="1"/>
    </xf>
    <xf numFmtId="0" fontId="11" fillId="0" borderId="5" xfId="0" applyFont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18" fillId="0" borderId="22" xfId="6" applyFont="1" applyBorder="1" applyAlignment="1">
      <alignment horizontal="center" vertical="center" wrapText="1"/>
    </xf>
    <xf numFmtId="0" fontId="18" fillId="0" borderId="22" xfId="7" applyFont="1" applyBorder="1" applyAlignment="1">
      <alignment horizontal="center" vertical="center" wrapText="1"/>
    </xf>
    <xf numFmtId="0" fontId="18" fillId="0" borderId="22" xfId="8" applyFont="1" applyBorder="1" applyAlignment="1">
      <alignment horizontal="center" vertical="center" wrapText="1"/>
    </xf>
    <xf numFmtId="0" fontId="18" fillId="0" borderId="22" xfId="10" applyFont="1" applyBorder="1" applyAlignment="1">
      <alignment horizontal="center" vertical="center" wrapText="1"/>
    </xf>
    <xf numFmtId="0" fontId="18" fillId="0" borderId="13" xfId="11" applyFont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22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4" fontId="9" fillId="2" borderId="12" xfId="0" applyNumberFormat="1" applyFont="1" applyFill="1" applyBorder="1" applyAlignment="1">
      <alignment horizontal="center" vertical="center" wrapText="1"/>
    </xf>
    <xf numFmtId="4" fontId="8" fillId="2" borderId="22" xfId="0" applyNumberFormat="1" applyFont="1" applyFill="1" applyBorder="1" applyAlignment="1">
      <alignment horizontal="center" vertical="center" wrapText="1"/>
    </xf>
    <xf numFmtId="4" fontId="8" fillId="2" borderId="13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3" borderId="34" xfId="0" applyFont="1" applyFill="1" applyBorder="1" applyAlignment="1">
      <alignment horizontal="center" vertical="center" wrapText="1"/>
    </xf>
    <xf numFmtId="0" fontId="9" fillId="3" borderId="35" xfId="0" applyFont="1" applyFill="1" applyBorder="1" applyAlignment="1">
      <alignment horizontal="center" vertical="center" wrapText="1"/>
    </xf>
    <xf numFmtId="0" fontId="9" fillId="3" borderId="37" xfId="0" applyFont="1" applyFill="1" applyBorder="1" applyAlignment="1">
      <alignment horizontal="center" vertical="center" wrapText="1"/>
    </xf>
    <xf numFmtId="4" fontId="9" fillId="3" borderId="36" xfId="0" applyNumberFormat="1" applyFont="1" applyFill="1" applyBorder="1" applyAlignment="1">
      <alignment horizontal="center" vertical="center" wrapText="1"/>
    </xf>
    <xf numFmtId="0" fontId="3" fillId="4" borderId="4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9" fillId="2" borderId="40" xfId="0" applyFont="1" applyFill="1" applyBorder="1" applyAlignment="1">
      <alignment horizontal="center" vertical="center" wrapText="1"/>
    </xf>
    <xf numFmtId="4" fontId="8" fillId="2" borderId="21" xfId="0" applyNumberFormat="1" applyFont="1" applyFill="1" applyBorder="1" applyAlignment="1">
      <alignment horizontal="center" vertical="center" wrapText="1"/>
    </xf>
    <xf numFmtId="4" fontId="8" fillId="2" borderId="32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9" fillId="2" borderId="50" xfId="0" applyFont="1" applyFill="1" applyBorder="1" applyAlignment="1">
      <alignment horizontal="center" vertical="center" wrapText="1"/>
    </xf>
    <xf numFmtId="4" fontId="8" fillId="2" borderId="50" xfId="0" applyNumberFormat="1" applyFont="1" applyFill="1" applyBorder="1" applyAlignment="1">
      <alignment horizontal="center" vertical="center" wrapText="1"/>
    </xf>
    <xf numFmtId="0" fontId="9" fillId="3" borderId="59" xfId="0" applyFont="1" applyFill="1" applyBorder="1" applyAlignment="1">
      <alignment horizontal="center" vertical="center" wrapText="1"/>
    </xf>
    <xf numFmtId="0" fontId="9" fillId="3" borderId="56" xfId="0" applyFont="1" applyFill="1" applyBorder="1" applyAlignment="1">
      <alignment horizontal="center" vertical="center" wrapText="1"/>
    </xf>
    <xf numFmtId="0" fontId="9" fillId="3" borderId="58" xfId="0" applyFont="1" applyFill="1" applyBorder="1" applyAlignment="1">
      <alignment horizontal="center" vertical="center" wrapText="1"/>
    </xf>
    <xf numFmtId="4" fontId="9" fillId="3" borderId="48" xfId="0" applyNumberFormat="1" applyFont="1" applyFill="1" applyBorder="1" applyAlignment="1">
      <alignment horizontal="center" vertical="center" wrapText="1"/>
    </xf>
    <xf numFmtId="0" fontId="3" fillId="4" borderId="43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4" fontId="9" fillId="2" borderId="0" xfId="0" applyNumberFormat="1" applyFont="1" applyFill="1" applyBorder="1" applyAlignment="1">
      <alignment horizontal="center" vertical="center" wrapText="1"/>
    </xf>
    <xf numFmtId="4" fontId="8" fillId="2" borderId="0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" fontId="0" fillId="0" borderId="0" xfId="0" applyNumberFormat="1"/>
    <xf numFmtId="0" fontId="24" fillId="0" borderId="0" xfId="0" applyFont="1" applyBorder="1" applyAlignment="1">
      <alignment horizontal="center" vertical="center" wrapText="1"/>
    </xf>
    <xf numFmtId="4" fontId="24" fillId="0" borderId="0" xfId="0" applyNumberFormat="1" applyFont="1" applyBorder="1" applyAlignment="1">
      <alignment horizontal="center" vertical="center" wrapText="1"/>
    </xf>
    <xf numFmtId="0" fontId="24" fillId="0" borderId="0" xfId="0" applyFont="1"/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4" fontId="8" fillId="2" borderId="55" xfId="0" applyNumberFormat="1" applyFont="1" applyFill="1" applyBorder="1" applyAlignment="1">
      <alignment horizontal="center" vertical="center" wrapText="1"/>
    </xf>
    <xf numFmtId="0" fontId="9" fillId="2" borderId="50" xfId="0" applyFont="1" applyFill="1" applyBorder="1" applyAlignment="1">
      <alignment horizontal="center" vertical="center"/>
    </xf>
    <xf numFmtId="0" fontId="20" fillId="0" borderId="53" xfId="0" applyFont="1" applyBorder="1" applyAlignment="1">
      <alignment horizontal="center" vertical="center" wrapText="1"/>
    </xf>
    <xf numFmtId="0" fontId="25" fillId="0" borderId="53" xfId="0" applyFont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19" xfId="0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4" fontId="10" fillId="3" borderId="36" xfId="0" applyNumberFormat="1" applyFont="1" applyFill="1" applyBorder="1" applyAlignment="1">
      <alignment horizontal="center" vertical="center" wrapText="1"/>
    </xf>
    <xf numFmtId="4" fontId="10" fillId="2" borderId="36" xfId="0" applyNumberFormat="1" applyFont="1" applyFill="1" applyBorder="1" applyAlignment="1">
      <alignment horizontal="center" vertical="center" wrapText="1"/>
    </xf>
    <xf numFmtId="0" fontId="10" fillId="3" borderId="34" xfId="0" applyFont="1" applyFill="1" applyBorder="1" applyAlignment="1">
      <alignment horizontal="center" vertical="center" wrapText="1"/>
    </xf>
    <xf numFmtId="0" fontId="10" fillId="3" borderId="35" xfId="0" applyFont="1" applyFill="1" applyBorder="1" applyAlignment="1">
      <alignment horizontal="center" vertical="center" wrapText="1"/>
    </xf>
    <xf numFmtId="0" fontId="10" fillId="3" borderId="3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 wrapText="1"/>
    </xf>
    <xf numFmtId="0" fontId="6" fillId="2" borderId="47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6" fillId="2" borderId="3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/>
    </xf>
    <xf numFmtId="0" fontId="6" fillId="5" borderId="8" xfId="0" applyFont="1" applyFill="1" applyBorder="1" applyAlignment="1">
      <alignment horizontal="left" wrapText="1"/>
    </xf>
    <xf numFmtId="0" fontId="25" fillId="0" borderId="0" xfId="0" applyFont="1" applyAlignment="1">
      <alignment horizontal="right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54" xfId="0" applyNumberFormat="1" applyFont="1" applyFill="1" applyBorder="1" applyAlignment="1">
      <alignment horizontal="center" vertical="center" wrapText="1"/>
    </xf>
    <xf numFmtId="49" fontId="3" fillId="3" borderId="21" xfId="0" applyNumberFormat="1" applyFont="1" applyFill="1" applyBorder="1" applyAlignment="1">
      <alignment horizontal="center" vertical="center" wrapText="1"/>
    </xf>
    <xf numFmtId="0" fontId="3" fillId="3" borderId="46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  <xf numFmtId="49" fontId="3" fillId="3" borderId="0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3" fillId="3" borderId="34" xfId="0" applyFont="1" applyFill="1" applyBorder="1" applyAlignment="1">
      <alignment horizontal="center" vertical="center" wrapText="1"/>
    </xf>
    <xf numFmtId="0" fontId="23" fillId="3" borderId="35" xfId="0" applyFont="1" applyFill="1" applyBorder="1" applyAlignment="1">
      <alignment horizontal="center" vertical="center" wrapText="1"/>
    </xf>
    <xf numFmtId="0" fontId="23" fillId="3" borderId="37" xfId="0" applyFont="1" applyFill="1" applyBorder="1" applyAlignment="1">
      <alignment horizontal="center" vertical="center" wrapText="1"/>
    </xf>
    <xf numFmtId="4" fontId="23" fillId="3" borderId="36" xfId="0" applyNumberFormat="1" applyFont="1" applyFill="1" applyBorder="1" applyAlignment="1">
      <alignment horizontal="center" vertical="center" wrapText="1"/>
    </xf>
    <xf numFmtId="0" fontId="26" fillId="3" borderId="23" xfId="0" applyFont="1" applyFill="1" applyBorder="1" applyAlignment="1">
      <alignment horizontal="left" vertical="center"/>
    </xf>
    <xf numFmtId="0" fontId="4" fillId="3" borderId="0" xfId="0" applyFont="1" applyFill="1"/>
    <xf numFmtId="0" fontId="11" fillId="0" borderId="52" xfId="0" applyFont="1" applyBorder="1" applyAlignment="1">
      <alignment horizontal="center" vertical="center"/>
    </xf>
    <xf numFmtId="0" fontId="9" fillId="2" borderId="45" xfId="0" applyFont="1" applyFill="1" applyBorder="1" applyAlignment="1">
      <alignment horizontal="center" vertical="center" wrapText="1"/>
    </xf>
    <xf numFmtId="0" fontId="6" fillId="0" borderId="30" xfId="0" applyFont="1" applyBorder="1" applyAlignment="1">
      <alignment horizontal="left" vertical="center" wrapText="1"/>
    </xf>
    <xf numFmtId="0" fontId="6" fillId="0" borderId="47" xfId="0" applyFont="1" applyBorder="1" applyAlignment="1">
      <alignment horizontal="left" vertical="center" wrapText="1"/>
    </xf>
    <xf numFmtId="0" fontId="11" fillId="0" borderId="33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 wrapText="1"/>
    </xf>
    <xf numFmtId="0" fontId="11" fillId="0" borderId="53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left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6" fillId="0" borderId="30" xfId="0" applyFont="1" applyBorder="1" applyAlignment="1">
      <alignment horizontal="left" vertical="center"/>
    </xf>
    <xf numFmtId="0" fontId="6" fillId="0" borderId="47" xfId="0" applyFont="1" applyBorder="1" applyAlignment="1">
      <alignment horizontal="left" vertical="center"/>
    </xf>
    <xf numFmtId="0" fontId="9" fillId="2" borderId="2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2" borderId="0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29" fillId="2" borderId="0" xfId="0" applyFont="1" applyFill="1" applyBorder="1" applyAlignment="1">
      <alignment horizontal="center" vertical="center" wrapText="1"/>
    </xf>
    <xf numFmtId="0" fontId="30" fillId="2" borderId="0" xfId="0" applyFont="1" applyFill="1" applyBorder="1" applyAlignment="1">
      <alignment horizontal="center" vertical="center" wrapText="1"/>
    </xf>
    <xf numFmtId="4" fontId="29" fillId="2" borderId="0" xfId="0" applyNumberFormat="1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/>
    </xf>
    <xf numFmtId="0" fontId="31" fillId="0" borderId="0" xfId="0" applyFont="1" applyAlignment="1">
      <alignment vertical="center"/>
    </xf>
    <xf numFmtId="0" fontId="31" fillId="2" borderId="0" xfId="0" applyFont="1" applyFill="1" applyBorder="1" applyAlignment="1">
      <alignment horizontal="center" vertical="center"/>
    </xf>
    <xf numFmtId="0" fontId="32" fillId="2" borderId="2" xfId="0" applyFont="1" applyFill="1" applyBorder="1" applyAlignment="1">
      <alignment horizontal="center" vertical="center"/>
    </xf>
    <xf numFmtId="0" fontId="33" fillId="2" borderId="2" xfId="0" applyFont="1" applyFill="1" applyBorder="1" applyAlignment="1">
      <alignment horizontal="center" vertical="center" wrapText="1"/>
    </xf>
    <xf numFmtId="4" fontId="5" fillId="3" borderId="23" xfId="0" applyNumberFormat="1" applyFont="1" applyFill="1" applyBorder="1" applyAlignment="1">
      <alignment horizontal="left" vertical="center" wrapText="1"/>
    </xf>
    <xf numFmtId="0" fontId="9" fillId="3" borderId="48" xfId="0" applyFont="1" applyFill="1" applyBorder="1" applyAlignment="1">
      <alignment horizontal="center" vertical="center" wrapText="1"/>
    </xf>
    <xf numFmtId="4" fontId="6" fillId="3" borderId="60" xfId="0" applyNumberFormat="1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center" vertical="center"/>
    </xf>
    <xf numFmtId="4" fontId="6" fillId="3" borderId="23" xfId="0" applyNumberFormat="1" applyFont="1" applyFill="1" applyBorder="1" applyAlignment="1">
      <alignment horizontal="left" vertical="center" wrapText="1"/>
    </xf>
    <xf numFmtId="4" fontId="9" fillId="3" borderId="61" xfId="0" applyNumberFormat="1" applyFont="1" applyFill="1" applyBorder="1" applyAlignment="1">
      <alignment horizontal="center" vertical="center" wrapText="1"/>
    </xf>
    <xf numFmtId="0" fontId="6" fillId="0" borderId="62" xfId="0" applyFont="1" applyBorder="1" applyAlignment="1">
      <alignment horizontal="left" vertical="center" wrapText="1"/>
    </xf>
    <xf numFmtId="4" fontId="10" fillId="2" borderId="14" xfId="0" applyNumberFormat="1" applyFont="1" applyFill="1" applyBorder="1" applyAlignment="1">
      <alignment horizontal="center" vertical="center" wrapText="1"/>
    </xf>
    <xf numFmtId="0" fontId="19" fillId="2" borderId="55" xfId="0" applyFont="1" applyFill="1" applyBorder="1" applyAlignment="1">
      <alignment horizontal="center" vertical="center" wrapText="1"/>
    </xf>
    <xf numFmtId="0" fontId="7" fillId="0" borderId="41" xfId="0" applyFont="1" applyBorder="1" applyAlignment="1">
      <alignment horizontal="left" vertical="center" wrapText="1"/>
    </xf>
    <xf numFmtId="0" fontId="14" fillId="2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1" fillId="0" borderId="29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12" fillId="0" borderId="41" xfId="6" applyNumberFormat="1" applyFont="1" applyBorder="1" applyAlignment="1" applyProtection="1">
      <alignment horizontal="center" vertical="center" wrapText="1"/>
    </xf>
    <xf numFmtId="0" fontId="12" fillId="0" borderId="11" xfId="6" applyFont="1" applyBorder="1" applyAlignment="1">
      <alignment horizontal="center" vertical="center" wrapText="1"/>
    </xf>
    <xf numFmtId="0" fontId="12" fillId="0" borderId="38" xfId="7" applyNumberFormat="1" applyFont="1" applyBorder="1" applyAlignment="1" applyProtection="1">
      <alignment horizontal="center" vertical="center" wrapText="1"/>
    </xf>
    <xf numFmtId="0" fontId="12" fillId="0" borderId="39" xfId="7" applyFont="1" applyBorder="1" applyAlignment="1">
      <alignment horizontal="center" vertical="center" wrapText="1"/>
    </xf>
    <xf numFmtId="0" fontId="12" fillId="0" borderId="25" xfId="8" applyNumberFormat="1" applyFont="1" applyBorder="1" applyAlignment="1" applyProtection="1">
      <alignment horizontal="center" vertical="center" wrapText="1"/>
    </xf>
    <xf numFmtId="0" fontId="12" fillId="0" borderId="27" xfId="8" applyFont="1" applyBorder="1" applyAlignment="1">
      <alignment horizontal="center" vertical="center" wrapText="1"/>
    </xf>
    <xf numFmtId="0" fontId="12" fillId="0" borderId="25" xfId="10" applyNumberFormat="1" applyFont="1" applyBorder="1" applyAlignment="1" applyProtection="1">
      <alignment horizontal="center" vertical="center" wrapText="1"/>
    </xf>
    <xf numFmtId="0" fontId="12" fillId="0" borderId="27" xfId="10" applyFont="1" applyBorder="1" applyAlignment="1">
      <alignment horizontal="center" vertical="center" wrapText="1"/>
    </xf>
    <xf numFmtId="0" fontId="12" fillId="0" borderId="26" xfId="11" applyNumberFormat="1" applyFont="1" applyBorder="1" applyAlignment="1" applyProtection="1">
      <alignment horizontal="center" vertical="center" wrapText="1"/>
    </xf>
    <xf numFmtId="0" fontId="12" fillId="0" borderId="10" xfId="11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5" fillId="2" borderId="41" xfId="0" applyFont="1" applyFill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8" fillId="2" borderId="45" xfId="0" applyFont="1" applyFill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 wrapText="1"/>
    </xf>
    <xf numFmtId="0" fontId="11" fillId="0" borderId="52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9" fillId="2" borderId="45" xfId="0" applyFont="1" applyFill="1" applyBorder="1" applyAlignment="1">
      <alignment horizontal="center" vertical="center" wrapText="1"/>
    </xf>
    <xf numFmtId="0" fontId="11" fillId="0" borderId="55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left" vertical="center" wrapText="1"/>
    </xf>
    <xf numFmtId="0" fontId="6" fillId="0" borderId="47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 wrapText="1"/>
    </xf>
    <xf numFmtId="0" fontId="11" fillId="0" borderId="53" xfId="0" applyFont="1" applyBorder="1" applyAlignment="1">
      <alignment horizontal="center" vertical="center" wrapText="1"/>
    </xf>
    <xf numFmtId="0" fontId="11" fillId="0" borderId="57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5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left" vertical="center"/>
    </xf>
    <xf numFmtId="0" fontId="6" fillId="0" borderId="60" xfId="0" applyFont="1" applyBorder="1" applyAlignment="1">
      <alignment horizontal="left" vertical="center"/>
    </xf>
    <xf numFmtId="0" fontId="11" fillId="2" borderId="45" xfId="0" applyFont="1" applyFill="1" applyBorder="1" applyAlignment="1">
      <alignment horizontal="center" vertical="center" wrapText="1"/>
    </xf>
    <xf numFmtId="0" fontId="11" fillId="2" borderId="53" xfId="0" applyFont="1" applyFill="1" applyBorder="1" applyAlignment="1">
      <alignment horizontal="center" vertical="center" wrapText="1"/>
    </xf>
    <xf numFmtId="0" fontId="20" fillId="3" borderId="14" xfId="0" applyFont="1" applyFill="1" applyBorder="1" applyAlignment="1">
      <alignment horizontal="center" vertical="center"/>
    </xf>
    <xf numFmtId="0" fontId="20" fillId="3" borderId="15" xfId="0" applyFont="1" applyFill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left" vertical="center"/>
    </xf>
    <xf numFmtId="0" fontId="11" fillId="2" borderId="52" xfId="0" applyFont="1" applyFill="1" applyBorder="1" applyAlignment="1">
      <alignment horizontal="center" vertical="center"/>
    </xf>
    <xf numFmtId="0" fontId="11" fillId="2" borderId="33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55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11" fillId="2" borderId="28" xfId="0" applyFont="1" applyFill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22" fillId="3" borderId="14" xfId="0" applyFont="1" applyFill="1" applyBorder="1" applyAlignment="1">
      <alignment horizontal="center" vertical="center"/>
    </xf>
    <xf numFmtId="0" fontId="22" fillId="3" borderId="15" xfId="0" applyFont="1" applyFill="1" applyBorder="1" applyAlignment="1">
      <alignment horizontal="center" vertical="center"/>
    </xf>
    <xf numFmtId="0" fontId="22" fillId="3" borderId="16" xfId="0" applyFont="1" applyFill="1" applyBorder="1" applyAlignment="1">
      <alignment horizontal="center" vertical="center"/>
    </xf>
  </cellXfs>
  <cellStyles count="29">
    <cellStyle name="xl22" xfId="4"/>
    <cellStyle name="xl25" xfId="5"/>
    <cellStyle name="xl27" xfId="6"/>
    <cellStyle name="xl28" xfId="7"/>
    <cellStyle name="xl29" xfId="8"/>
    <cellStyle name="xl30" xfId="9"/>
    <cellStyle name="xl31" xfId="10"/>
    <cellStyle name="xl32" xfId="11"/>
    <cellStyle name="xl34" xfId="12"/>
    <cellStyle name="xl35" xfId="13"/>
    <cellStyle name="xl36" xfId="14"/>
    <cellStyle name="xl37" xfId="15"/>
    <cellStyle name="xl38" xfId="28"/>
    <cellStyle name="xl39" xfId="16"/>
    <cellStyle name="xl43" xfId="17"/>
    <cellStyle name="xl44" xfId="18"/>
    <cellStyle name="xl45" xfId="19"/>
    <cellStyle name="xl46" xfId="20"/>
    <cellStyle name="xl47" xfId="21"/>
    <cellStyle name="xl48" xfId="22"/>
    <cellStyle name="xl49" xfId="23"/>
    <cellStyle name="xl50" xfId="24"/>
    <cellStyle name="xl51" xfId="25"/>
    <cellStyle name="xl52" xfId="26"/>
    <cellStyle name="xl53" xfId="27"/>
    <cellStyle name="xl57" xfId="1"/>
    <cellStyle name="xl58" xfId="2"/>
    <cellStyle name="xl59" xfId="3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5"/>
  <sheetViews>
    <sheetView tabSelected="1" view="pageBreakPreview" zoomScale="70" zoomScaleNormal="71" zoomScaleSheetLayoutView="70" workbookViewId="0">
      <pane ySplit="6" topLeftCell="A7" activePane="bottomLeft" state="frozen"/>
      <selection activeCell="B1" sqref="B1"/>
      <selection pane="bottomLeft" activeCell="J58" sqref="J58"/>
    </sheetView>
  </sheetViews>
  <sheetFormatPr defaultRowHeight="15" x14ac:dyDescent="0.25"/>
  <cols>
    <col min="1" max="1" width="5.7109375" style="66" customWidth="1"/>
    <col min="2" max="2" width="36.7109375" style="58" customWidth="1"/>
    <col min="3" max="3" width="7.5703125" style="58" customWidth="1"/>
    <col min="4" max="4" width="12.28515625" style="58" customWidth="1"/>
    <col min="5" max="5" width="9.28515625" style="58" customWidth="1"/>
    <col min="6" max="6" width="10.42578125" style="58" customWidth="1"/>
    <col min="7" max="7" width="11.85546875" style="58" customWidth="1"/>
    <col min="8" max="8" width="22.85546875" style="59" customWidth="1"/>
    <col min="9" max="9" width="22.42578125" style="59" customWidth="1"/>
    <col min="10" max="10" width="19.5703125" style="60" customWidth="1"/>
    <col min="11" max="11" width="19.85546875" style="60" customWidth="1"/>
    <col min="12" max="12" width="18.28515625" style="60" customWidth="1"/>
    <col min="13" max="13" width="19.85546875" style="60" customWidth="1"/>
    <col min="14" max="14" width="21.28515625" style="60" customWidth="1"/>
    <col min="15" max="15" width="18.42578125" style="60" customWidth="1"/>
    <col min="16" max="16" width="18.85546875" style="60" customWidth="1"/>
    <col min="17" max="17" width="19.42578125" style="60" customWidth="1"/>
    <col min="18" max="18" width="16.7109375" style="60" customWidth="1"/>
    <col min="19" max="19" width="14" style="60" customWidth="1"/>
    <col min="20" max="20" width="44.42578125" style="81" customWidth="1"/>
    <col min="21" max="21" width="12.42578125" bestFit="1" customWidth="1"/>
  </cols>
  <sheetData>
    <row r="1" spans="1:21" ht="18.75" x14ac:dyDescent="0.25">
      <c r="T1" s="91" t="s">
        <v>105</v>
      </c>
    </row>
    <row r="2" spans="1:21" ht="24" customHeight="1" x14ac:dyDescent="0.25">
      <c r="B2" s="144" t="s">
        <v>48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</row>
    <row r="3" spans="1:21" ht="13.9" customHeight="1" x14ac:dyDescent="0.25">
      <c r="B3" s="67"/>
      <c r="C3" s="68"/>
      <c r="D3" s="68"/>
      <c r="E3" s="68"/>
      <c r="F3" s="68"/>
      <c r="G3" s="68"/>
      <c r="H3" s="68"/>
      <c r="I3" s="68"/>
      <c r="J3" s="68"/>
      <c r="K3" s="146" t="s">
        <v>35</v>
      </c>
      <c r="L3" s="146"/>
      <c r="M3" s="146"/>
      <c r="N3" s="146"/>
      <c r="O3" s="146"/>
      <c r="P3" s="146"/>
      <c r="Q3" s="68"/>
      <c r="R3" s="68"/>
      <c r="S3" s="68"/>
    </row>
    <row r="4" spans="1:21" ht="17.45" customHeight="1" thickBot="1" x14ac:dyDescent="0.3">
      <c r="B4" s="147" t="s">
        <v>12</v>
      </c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</row>
    <row r="5" spans="1:21" s="2" customFormat="1" ht="32.450000000000003" customHeight="1" x14ac:dyDescent="0.25">
      <c r="A5" s="149" t="s">
        <v>14</v>
      </c>
      <c r="B5" s="151" t="s">
        <v>90</v>
      </c>
      <c r="C5" s="153" t="s">
        <v>25</v>
      </c>
      <c r="D5" s="155" t="s">
        <v>6</v>
      </c>
      <c r="E5" s="157" t="s">
        <v>0</v>
      </c>
      <c r="F5" s="159" t="s">
        <v>23</v>
      </c>
      <c r="G5" s="161" t="s">
        <v>13</v>
      </c>
      <c r="H5" s="163" t="s">
        <v>32</v>
      </c>
      <c r="I5" s="164"/>
      <c r="J5" s="164"/>
      <c r="K5" s="165"/>
      <c r="L5" s="163" t="s">
        <v>33</v>
      </c>
      <c r="M5" s="164"/>
      <c r="N5" s="164"/>
      <c r="O5" s="165"/>
      <c r="P5" s="163" t="s">
        <v>34</v>
      </c>
      <c r="Q5" s="164"/>
      <c r="R5" s="164"/>
      <c r="S5" s="165"/>
      <c r="T5" s="166" t="s">
        <v>7</v>
      </c>
    </row>
    <row r="6" spans="1:21" s="2" customFormat="1" ht="34.15" customHeight="1" thickBot="1" x14ac:dyDescent="0.3">
      <c r="A6" s="150"/>
      <c r="B6" s="152"/>
      <c r="C6" s="154"/>
      <c r="D6" s="156"/>
      <c r="E6" s="158"/>
      <c r="F6" s="160"/>
      <c r="G6" s="162"/>
      <c r="H6" s="7" t="s">
        <v>11</v>
      </c>
      <c r="I6" s="4" t="s">
        <v>8</v>
      </c>
      <c r="J6" s="4" t="s">
        <v>9</v>
      </c>
      <c r="K6" s="5" t="s">
        <v>10</v>
      </c>
      <c r="L6" s="7" t="s">
        <v>11</v>
      </c>
      <c r="M6" s="4" t="s">
        <v>8</v>
      </c>
      <c r="N6" s="4" t="s">
        <v>9</v>
      </c>
      <c r="O6" s="5" t="s">
        <v>10</v>
      </c>
      <c r="P6" s="7" t="s">
        <v>11</v>
      </c>
      <c r="Q6" s="4" t="s">
        <v>8</v>
      </c>
      <c r="R6" s="4" t="s">
        <v>9</v>
      </c>
      <c r="S6" s="5" t="s">
        <v>10</v>
      </c>
      <c r="T6" s="167"/>
    </row>
    <row r="7" spans="1:21" s="2" customFormat="1" ht="15.6" customHeight="1" x14ac:dyDescent="0.25">
      <c r="A7" s="8">
        <v>1</v>
      </c>
      <c r="B7" s="9">
        <v>2</v>
      </c>
      <c r="C7" s="10">
        <v>3</v>
      </c>
      <c r="D7" s="11">
        <v>4</v>
      </c>
      <c r="E7" s="12">
        <v>5</v>
      </c>
      <c r="F7" s="13">
        <v>6</v>
      </c>
      <c r="G7" s="14">
        <v>7</v>
      </c>
      <c r="H7" s="15">
        <v>8</v>
      </c>
      <c r="I7" s="16">
        <v>9</v>
      </c>
      <c r="J7" s="16">
        <v>10</v>
      </c>
      <c r="K7" s="17">
        <v>11</v>
      </c>
      <c r="L7" s="15">
        <v>12</v>
      </c>
      <c r="M7" s="16">
        <v>13</v>
      </c>
      <c r="N7" s="16">
        <v>14</v>
      </c>
      <c r="O7" s="17">
        <v>15</v>
      </c>
      <c r="P7" s="15">
        <v>17</v>
      </c>
      <c r="Q7" s="16">
        <v>18</v>
      </c>
      <c r="R7" s="16">
        <v>19</v>
      </c>
      <c r="S7" s="142">
        <v>20</v>
      </c>
      <c r="T7" s="143">
        <v>21</v>
      </c>
    </row>
    <row r="8" spans="1:21" ht="44.45" customHeight="1" x14ac:dyDescent="0.25">
      <c r="A8" s="109" t="s">
        <v>27</v>
      </c>
      <c r="B8" s="168" t="s">
        <v>2</v>
      </c>
      <c r="C8" s="169"/>
      <c r="D8" s="18"/>
      <c r="E8" s="19"/>
      <c r="F8" s="19"/>
      <c r="G8" s="20"/>
      <c r="H8" s="21">
        <f>I8+J8+K8</f>
        <v>0</v>
      </c>
      <c r="I8" s="22"/>
      <c r="J8" s="22"/>
      <c r="K8" s="23"/>
      <c r="L8" s="21">
        <f>M8+N8+O8</f>
        <v>0</v>
      </c>
      <c r="M8" s="22"/>
      <c r="N8" s="22"/>
      <c r="O8" s="23"/>
      <c r="P8" s="21">
        <f>Q8+R8+S8</f>
        <v>0</v>
      </c>
      <c r="Q8" s="22">
        <f>I8-M8</f>
        <v>0</v>
      </c>
      <c r="R8" s="22">
        <f>J8-N8</f>
        <v>0</v>
      </c>
      <c r="S8" s="69">
        <f>K8-O8</f>
        <v>0</v>
      </c>
      <c r="T8" s="108"/>
      <c r="U8" s="61">
        <f>L10+L13+L17+L21+L25+L28+L31+L33+L34+L38+L40</f>
        <v>8405386.870000001</v>
      </c>
    </row>
    <row r="9" spans="1:21" ht="30" customHeight="1" x14ac:dyDescent="0.25">
      <c r="A9" s="176" t="s">
        <v>15</v>
      </c>
      <c r="B9" s="172" t="s">
        <v>49</v>
      </c>
      <c r="C9" s="92" t="s">
        <v>26</v>
      </c>
      <c r="D9" s="24" t="s">
        <v>50</v>
      </c>
      <c r="E9" s="24">
        <v>414</v>
      </c>
      <c r="F9" s="24" t="s">
        <v>40</v>
      </c>
      <c r="G9" s="25" t="s">
        <v>40</v>
      </c>
      <c r="H9" s="21">
        <f t="shared" ref="H9:H10" si="0">I9+J9+K9</f>
        <v>81642877.790000007</v>
      </c>
      <c r="I9" s="26"/>
      <c r="J9" s="26">
        <v>80826449</v>
      </c>
      <c r="K9" s="27">
        <v>816428.79</v>
      </c>
      <c r="L9" s="21">
        <f t="shared" ref="L9:L34" si="1">M9+N9+O9</f>
        <v>81418154.25</v>
      </c>
      <c r="M9" s="26"/>
      <c r="N9" s="26">
        <v>80603972.709999993</v>
      </c>
      <c r="O9" s="27">
        <v>814181.54</v>
      </c>
      <c r="P9" s="21">
        <f>Q9+R9+S9</f>
        <v>224723.54000000656</v>
      </c>
      <c r="Q9" s="22">
        <f t="shared" ref="Q9:S59" si="2">I9-M9</f>
        <v>0</v>
      </c>
      <c r="R9" s="22">
        <f t="shared" si="2"/>
        <v>222476.29000000656</v>
      </c>
      <c r="S9" s="69">
        <f t="shared" si="2"/>
        <v>2247.25</v>
      </c>
      <c r="T9" s="174" t="s">
        <v>95</v>
      </c>
    </row>
    <row r="10" spans="1:21" x14ac:dyDescent="0.25">
      <c r="A10" s="176"/>
      <c r="B10" s="173"/>
      <c r="C10" s="92" t="s">
        <v>26</v>
      </c>
      <c r="D10" s="74" t="s">
        <v>99</v>
      </c>
      <c r="E10" s="30">
        <v>414</v>
      </c>
      <c r="F10" s="24">
        <v>22800</v>
      </c>
      <c r="G10" s="31">
        <v>228</v>
      </c>
      <c r="H10" s="21">
        <f t="shared" si="0"/>
        <v>297550.57</v>
      </c>
      <c r="I10" s="26"/>
      <c r="J10" s="26"/>
      <c r="K10" s="27">
        <v>297550.57</v>
      </c>
      <c r="L10" s="21">
        <f t="shared" si="1"/>
        <v>287772.19</v>
      </c>
      <c r="M10" s="26"/>
      <c r="N10" s="26"/>
      <c r="O10" s="27">
        <v>287772.19</v>
      </c>
      <c r="P10" s="21">
        <f t="shared" ref="P10:P59" si="3">Q10+R10+S10</f>
        <v>9778.3800000000047</v>
      </c>
      <c r="Q10" s="22">
        <f t="shared" si="2"/>
        <v>0</v>
      </c>
      <c r="R10" s="22">
        <f t="shared" si="2"/>
        <v>0</v>
      </c>
      <c r="S10" s="69">
        <f t="shared" si="2"/>
        <v>9778.3800000000047</v>
      </c>
      <c r="T10" s="175"/>
    </row>
    <row r="11" spans="1:21" ht="27.75" customHeight="1" x14ac:dyDescent="0.25">
      <c r="A11" s="105"/>
      <c r="B11" s="111" t="s">
        <v>97</v>
      </c>
      <c r="C11" s="92"/>
      <c r="D11" s="28"/>
      <c r="E11" s="30"/>
      <c r="F11" s="24"/>
      <c r="G11" s="70"/>
      <c r="H11" s="21">
        <f>I11+J11+K11</f>
        <v>81940428.359999999</v>
      </c>
      <c r="I11" s="26">
        <f>I9+I10</f>
        <v>0</v>
      </c>
      <c r="J11" s="26">
        <f>J9+J10</f>
        <v>80826449</v>
      </c>
      <c r="K11" s="26">
        <f>K9+K10</f>
        <v>1113979.3600000001</v>
      </c>
      <c r="L11" s="21">
        <f>M11+N11+O11</f>
        <v>81705926.439999998</v>
      </c>
      <c r="M11" s="26">
        <f>M9+M10</f>
        <v>0</v>
      </c>
      <c r="N11" s="26">
        <f>N9+N10</f>
        <v>80603972.709999993</v>
      </c>
      <c r="O11" s="26">
        <f>O9+O10</f>
        <v>1101953.73</v>
      </c>
      <c r="P11" s="21">
        <f>Q11+R11+S11</f>
        <v>234501.92000000656</v>
      </c>
      <c r="Q11" s="26">
        <f>Q9+Q10</f>
        <v>0</v>
      </c>
      <c r="R11" s="26">
        <f>R9+R10</f>
        <v>222476.29000000656</v>
      </c>
      <c r="S11" s="45">
        <f>S9+S10</f>
        <v>12025.630000000005</v>
      </c>
      <c r="T11" s="112"/>
    </row>
    <row r="12" spans="1:21" ht="45" x14ac:dyDescent="0.25">
      <c r="A12" s="170" t="s">
        <v>16</v>
      </c>
      <c r="B12" s="172" t="s">
        <v>52</v>
      </c>
      <c r="C12" s="92" t="s">
        <v>26</v>
      </c>
      <c r="D12" s="32" t="s">
        <v>51</v>
      </c>
      <c r="E12" s="29">
        <v>414</v>
      </c>
      <c r="F12" s="29" t="s">
        <v>53</v>
      </c>
      <c r="G12" s="29" t="s">
        <v>98</v>
      </c>
      <c r="H12" s="21">
        <f>I12+J12+K12</f>
        <v>224260540.18000001</v>
      </c>
      <c r="I12" s="26">
        <v>204256500</v>
      </c>
      <c r="J12" s="26">
        <v>17761434.780000001</v>
      </c>
      <c r="K12" s="27">
        <v>2242605.4</v>
      </c>
      <c r="L12" s="21">
        <f t="shared" si="1"/>
        <v>224260540.18000001</v>
      </c>
      <c r="M12" s="26">
        <v>204256500</v>
      </c>
      <c r="N12" s="26">
        <v>17761434.780000001</v>
      </c>
      <c r="O12" s="27">
        <v>2242605.4</v>
      </c>
      <c r="P12" s="21">
        <f t="shared" si="3"/>
        <v>0</v>
      </c>
      <c r="Q12" s="22">
        <f t="shared" si="2"/>
        <v>0</v>
      </c>
      <c r="R12" s="22">
        <f t="shared" si="2"/>
        <v>0</v>
      </c>
      <c r="S12" s="69">
        <f t="shared" si="2"/>
        <v>0</v>
      </c>
      <c r="T12" s="174" t="s">
        <v>95</v>
      </c>
    </row>
    <row r="13" spans="1:21" x14ac:dyDescent="0.25">
      <c r="A13" s="171"/>
      <c r="B13" s="173"/>
      <c r="C13" s="92" t="s">
        <v>26</v>
      </c>
      <c r="D13" s="73" t="s">
        <v>99</v>
      </c>
      <c r="E13" s="29">
        <v>414</v>
      </c>
      <c r="F13" s="29">
        <v>22800</v>
      </c>
      <c r="G13" s="25">
        <v>228</v>
      </c>
      <c r="H13" s="21">
        <f>I13+J13+K13</f>
        <v>956227.5</v>
      </c>
      <c r="I13" s="26"/>
      <c r="J13" s="26"/>
      <c r="K13" s="27">
        <v>956227.5</v>
      </c>
      <c r="L13" s="21">
        <f t="shared" si="1"/>
        <v>871725.85</v>
      </c>
      <c r="M13" s="26"/>
      <c r="N13" s="26"/>
      <c r="O13" s="27">
        <v>871725.85</v>
      </c>
      <c r="P13" s="21">
        <f t="shared" si="3"/>
        <v>84501.650000000023</v>
      </c>
      <c r="Q13" s="22">
        <f t="shared" si="2"/>
        <v>0</v>
      </c>
      <c r="R13" s="22">
        <f t="shared" si="2"/>
        <v>0</v>
      </c>
      <c r="S13" s="69">
        <f t="shared" si="2"/>
        <v>84501.650000000023</v>
      </c>
      <c r="T13" s="175"/>
    </row>
    <row r="14" spans="1:21" ht="25.5" customHeight="1" x14ac:dyDescent="0.25">
      <c r="A14" s="109"/>
      <c r="B14" s="71" t="s">
        <v>97</v>
      </c>
      <c r="C14" s="92"/>
      <c r="D14" s="32"/>
      <c r="E14" s="29"/>
      <c r="F14" s="29"/>
      <c r="G14" s="25"/>
      <c r="H14" s="21">
        <f>I14+J14+K14</f>
        <v>225216767.68000001</v>
      </c>
      <c r="I14" s="26">
        <f>I12+I13</f>
        <v>204256500</v>
      </c>
      <c r="J14" s="26">
        <f>J12+J13</f>
        <v>17761434.780000001</v>
      </c>
      <c r="K14" s="26">
        <f>K12+K13</f>
        <v>3198832.9</v>
      </c>
      <c r="L14" s="21">
        <f>M14+N14+O14</f>
        <v>225132266.03</v>
      </c>
      <c r="M14" s="26">
        <f>M12+M13</f>
        <v>204256500</v>
      </c>
      <c r="N14" s="26">
        <f>N12+N13</f>
        <v>17761434.780000001</v>
      </c>
      <c r="O14" s="26">
        <f>O12+O13</f>
        <v>3114331.25</v>
      </c>
      <c r="P14" s="21">
        <f>Q14+R14+S14</f>
        <v>84501.650000000023</v>
      </c>
      <c r="Q14" s="26">
        <f>Q12+Q13</f>
        <v>0</v>
      </c>
      <c r="R14" s="26">
        <f>R12+R13</f>
        <v>0</v>
      </c>
      <c r="S14" s="45">
        <f>S12+S13</f>
        <v>84501.650000000023</v>
      </c>
      <c r="T14" s="112"/>
    </row>
    <row r="15" spans="1:21" ht="20.25" customHeight="1" x14ac:dyDescent="0.25">
      <c r="A15" s="170" t="s">
        <v>17</v>
      </c>
      <c r="B15" s="179" t="s">
        <v>54</v>
      </c>
      <c r="C15" s="92" t="s">
        <v>26</v>
      </c>
      <c r="D15" s="32" t="s">
        <v>55</v>
      </c>
      <c r="E15" s="29">
        <v>414</v>
      </c>
      <c r="F15" s="29" t="s">
        <v>36</v>
      </c>
      <c r="G15" s="25" t="s">
        <v>36</v>
      </c>
      <c r="H15" s="21">
        <f t="shared" ref="H15" si="4">I15+J15+K15</f>
        <v>520577715.25999999</v>
      </c>
      <c r="I15" s="26">
        <v>506290400</v>
      </c>
      <c r="J15" s="26">
        <v>9081538.1099999994</v>
      </c>
      <c r="K15" s="27">
        <v>5205777.1500000004</v>
      </c>
      <c r="L15" s="21">
        <f t="shared" si="1"/>
        <v>485134394.18000001</v>
      </c>
      <c r="M15" s="26">
        <v>480283050.24000001</v>
      </c>
      <c r="N15" s="26"/>
      <c r="O15" s="27">
        <v>4851343.9400000004</v>
      </c>
      <c r="P15" s="21">
        <f t="shared" si="3"/>
        <v>35443321.079999991</v>
      </c>
      <c r="Q15" s="22">
        <f t="shared" si="2"/>
        <v>26007349.75999999</v>
      </c>
      <c r="R15" s="22">
        <f t="shared" si="2"/>
        <v>9081538.1099999994</v>
      </c>
      <c r="S15" s="69">
        <f t="shared" si="2"/>
        <v>354433.20999999996</v>
      </c>
      <c r="T15" s="186" t="s">
        <v>93</v>
      </c>
    </row>
    <row r="16" spans="1:21" ht="45" x14ac:dyDescent="0.25">
      <c r="A16" s="177"/>
      <c r="B16" s="180"/>
      <c r="C16" s="92" t="s">
        <v>26</v>
      </c>
      <c r="D16" s="32" t="s">
        <v>56</v>
      </c>
      <c r="E16" s="29">
        <v>414</v>
      </c>
      <c r="F16" s="29" t="s">
        <v>57</v>
      </c>
      <c r="G16" s="25" t="s">
        <v>36</v>
      </c>
      <c r="H16" s="21">
        <f t="shared" ref="H16" si="5">I16+J16+K16</f>
        <v>116968161.62</v>
      </c>
      <c r="I16" s="26">
        <v>115798480</v>
      </c>
      <c r="J16" s="26"/>
      <c r="K16" s="27">
        <v>1169681.6200000001</v>
      </c>
      <c r="L16" s="21">
        <f t="shared" si="1"/>
        <v>116968157.2</v>
      </c>
      <c r="M16" s="26">
        <v>115798475.62</v>
      </c>
      <c r="N16" s="26"/>
      <c r="O16" s="27">
        <v>1169681.58</v>
      </c>
      <c r="P16" s="21">
        <f t="shared" si="3"/>
        <v>4.4199999952688813</v>
      </c>
      <c r="Q16" s="22">
        <f t="shared" si="2"/>
        <v>4.3799999952316284</v>
      </c>
      <c r="R16" s="22">
        <f t="shared" si="2"/>
        <v>0</v>
      </c>
      <c r="S16" s="69">
        <f t="shared" si="2"/>
        <v>4.0000000037252903E-2</v>
      </c>
      <c r="T16" s="187"/>
    </row>
    <row r="17" spans="1:20" ht="15.75" thickBot="1" x14ac:dyDescent="0.3">
      <c r="A17" s="178"/>
      <c r="B17" s="181"/>
      <c r="C17" s="93" t="s">
        <v>26</v>
      </c>
      <c r="D17" s="73" t="s">
        <v>99</v>
      </c>
      <c r="E17" s="29">
        <v>414</v>
      </c>
      <c r="F17" s="29">
        <v>22800</v>
      </c>
      <c r="G17" s="25">
        <v>228</v>
      </c>
      <c r="H17" s="21">
        <f>I17+J17+K17</f>
        <v>1122155.33</v>
      </c>
      <c r="I17" s="26"/>
      <c r="J17" s="26"/>
      <c r="K17" s="27">
        <v>1122155.33</v>
      </c>
      <c r="L17" s="21">
        <f t="shared" si="1"/>
        <v>700961.63</v>
      </c>
      <c r="M17" s="26"/>
      <c r="N17" s="26"/>
      <c r="O17" s="27">
        <v>700961.63</v>
      </c>
      <c r="P17" s="21">
        <f t="shared" si="3"/>
        <v>421193.70000000007</v>
      </c>
      <c r="Q17" s="22">
        <f t="shared" si="2"/>
        <v>0</v>
      </c>
      <c r="R17" s="22">
        <f t="shared" si="2"/>
        <v>0</v>
      </c>
      <c r="S17" s="69">
        <f t="shared" si="2"/>
        <v>421193.70000000007</v>
      </c>
      <c r="T17" s="108"/>
    </row>
    <row r="18" spans="1:20" ht="30" customHeight="1" x14ac:dyDescent="0.25">
      <c r="A18" s="109"/>
      <c r="B18" s="72" t="s">
        <v>97</v>
      </c>
      <c r="C18" s="92"/>
      <c r="D18" s="32"/>
      <c r="E18" s="29"/>
      <c r="F18" s="29"/>
      <c r="G18" s="25"/>
      <c r="H18" s="21">
        <f>I18+J18+K18</f>
        <v>638668032.21000004</v>
      </c>
      <c r="I18" s="26">
        <f>I15+I16+I17</f>
        <v>622088880</v>
      </c>
      <c r="J18" s="26">
        <f>J15+J16+J17</f>
        <v>9081538.1099999994</v>
      </c>
      <c r="K18" s="26">
        <f>K15+K16+K17</f>
        <v>7497614.1000000006</v>
      </c>
      <c r="L18" s="21">
        <f>M18+N18+O18</f>
        <v>602803513.00999999</v>
      </c>
      <c r="M18" s="26">
        <f>M15+M16+M17</f>
        <v>596081525.86000001</v>
      </c>
      <c r="N18" s="26">
        <f>N15+N16+N17</f>
        <v>0</v>
      </c>
      <c r="O18" s="26">
        <f>O15+O16+O17</f>
        <v>6721987.1500000004</v>
      </c>
      <c r="P18" s="21">
        <f>Q18+R18+S18</f>
        <v>35864519.199999988</v>
      </c>
      <c r="Q18" s="26">
        <f>Q15+Q16+Q17</f>
        <v>26007354.139999986</v>
      </c>
      <c r="R18" s="26">
        <f>R15+R16+R17</f>
        <v>9081538.1099999994</v>
      </c>
      <c r="S18" s="45">
        <f>S15+S16+S17</f>
        <v>775626.95000000007</v>
      </c>
      <c r="T18" s="112"/>
    </row>
    <row r="19" spans="1:20" ht="45" x14ac:dyDescent="0.25">
      <c r="A19" s="170" t="s">
        <v>18</v>
      </c>
      <c r="B19" s="182" t="s">
        <v>58</v>
      </c>
      <c r="C19" s="92" t="s">
        <v>26</v>
      </c>
      <c r="D19" s="32" t="s">
        <v>56</v>
      </c>
      <c r="E19" s="29">
        <v>414</v>
      </c>
      <c r="F19" s="29" t="s">
        <v>59</v>
      </c>
      <c r="G19" s="25" t="s">
        <v>37</v>
      </c>
      <c r="H19" s="21">
        <f t="shared" ref="H19:H20" si="6">I19+J19+K19</f>
        <v>45786080.810000002</v>
      </c>
      <c r="I19" s="26">
        <v>45328220</v>
      </c>
      <c r="J19" s="26"/>
      <c r="K19" s="27">
        <v>457860.81</v>
      </c>
      <c r="L19" s="21">
        <f t="shared" si="1"/>
        <v>45786080.810000002</v>
      </c>
      <c r="M19" s="26">
        <v>45328220</v>
      </c>
      <c r="N19" s="26"/>
      <c r="O19" s="27">
        <v>457860.81</v>
      </c>
      <c r="P19" s="21">
        <f t="shared" si="3"/>
        <v>0</v>
      </c>
      <c r="Q19" s="22">
        <f t="shared" si="2"/>
        <v>0</v>
      </c>
      <c r="R19" s="22">
        <f t="shared" si="2"/>
        <v>0</v>
      </c>
      <c r="S19" s="69">
        <f t="shared" si="2"/>
        <v>0</v>
      </c>
      <c r="T19" s="174" t="s">
        <v>94</v>
      </c>
    </row>
    <row r="20" spans="1:20" x14ac:dyDescent="0.25">
      <c r="A20" s="177"/>
      <c r="B20" s="183"/>
      <c r="C20" s="92" t="s">
        <v>26</v>
      </c>
      <c r="D20" s="32" t="s">
        <v>55</v>
      </c>
      <c r="E20" s="29">
        <v>414</v>
      </c>
      <c r="F20" s="29" t="s">
        <v>37</v>
      </c>
      <c r="G20" s="25" t="s">
        <v>37</v>
      </c>
      <c r="H20" s="21">
        <f t="shared" si="6"/>
        <v>61991634.940000005</v>
      </c>
      <c r="I20" s="26"/>
      <c r="J20" s="26">
        <v>61371718.590000004</v>
      </c>
      <c r="K20" s="27">
        <v>619916.35</v>
      </c>
      <c r="L20" s="21">
        <f t="shared" si="1"/>
        <v>54766251.280000001</v>
      </c>
      <c r="M20" s="26"/>
      <c r="N20" s="26">
        <v>54218588.759999998</v>
      </c>
      <c r="O20" s="27">
        <v>547662.52</v>
      </c>
      <c r="P20" s="21">
        <f t="shared" si="3"/>
        <v>7225383.6600000057</v>
      </c>
      <c r="Q20" s="22">
        <f t="shared" si="2"/>
        <v>0</v>
      </c>
      <c r="R20" s="22">
        <f t="shared" si="2"/>
        <v>7153129.8300000057</v>
      </c>
      <c r="S20" s="69">
        <f t="shared" si="2"/>
        <v>72253.829999999958</v>
      </c>
      <c r="T20" s="185"/>
    </row>
    <row r="21" spans="1:20" x14ac:dyDescent="0.25">
      <c r="A21" s="177"/>
      <c r="B21" s="183"/>
      <c r="C21" s="92" t="s">
        <v>26</v>
      </c>
      <c r="D21" s="73" t="s">
        <v>99</v>
      </c>
      <c r="E21" s="29">
        <v>414</v>
      </c>
      <c r="F21" s="29">
        <v>22800</v>
      </c>
      <c r="G21" s="25">
        <v>228</v>
      </c>
      <c r="H21" s="21">
        <f t="shared" ref="H21:H34" si="7">I21+J21+K21</f>
        <v>301095.71000000002</v>
      </c>
      <c r="I21" s="26"/>
      <c r="J21" s="26"/>
      <c r="K21" s="27">
        <v>301095.71000000002</v>
      </c>
      <c r="L21" s="21">
        <f t="shared" si="1"/>
        <v>301095.71000000002</v>
      </c>
      <c r="M21" s="26"/>
      <c r="N21" s="26"/>
      <c r="O21" s="27">
        <v>301095.71000000002</v>
      </c>
      <c r="P21" s="21">
        <f t="shared" si="3"/>
        <v>0</v>
      </c>
      <c r="Q21" s="22">
        <f t="shared" si="2"/>
        <v>0</v>
      </c>
      <c r="R21" s="22">
        <f t="shared" si="2"/>
        <v>0</v>
      </c>
      <c r="S21" s="69">
        <f t="shared" si="2"/>
        <v>0</v>
      </c>
      <c r="T21" s="185"/>
    </row>
    <row r="22" spans="1:20" ht="67.5" customHeight="1" x14ac:dyDescent="0.25">
      <c r="A22" s="177"/>
      <c r="B22" s="184"/>
      <c r="C22" s="92" t="s">
        <v>26</v>
      </c>
      <c r="D22" s="32" t="s">
        <v>60</v>
      </c>
      <c r="E22" s="29">
        <v>414</v>
      </c>
      <c r="F22" s="29">
        <v>31000</v>
      </c>
      <c r="G22" s="25" t="s">
        <v>61</v>
      </c>
      <c r="H22" s="21">
        <f t="shared" si="7"/>
        <v>2610194.11</v>
      </c>
      <c r="I22" s="26"/>
      <c r="J22" s="26"/>
      <c r="K22" s="27">
        <v>2610194.11</v>
      </c>
      <c r="L22" s="21">
        <f t="shared" si="1"/>
        <v>2305947.4300000002</v>
      </c>
      <c r="M22" s="26"/>
      <c r="N22" s="26"/>
      <c r="O22" s="27">
        <v>2305947.4300000002</v>
      </c>
      <c r="P22" s="21">
        <f t="shared" si="3"/>
        <v>304246.6799999997</v>
      </c>
      <c r="Q22" s="22">
        <f t="shared" si="2"/>
        <v>0</v>
      </c>
      <c r="R22" s="22">
        <f t="shared" si="2"/>
        <v>0</v>
      </c>
      <c r="S22" s="69">
        <f t="shared" si="2"/>
        <v>304246.6799999997</v>
      </c>
      <c r="T22" s="175"/>
    </row>
    <row r="23" spans="1:20" ht="34.5" customHeight="1" x14ac:dyDescent="0.25">
      <c r="A23" s="109"/>
      <c r="B23" s="72" t="s">
        <v>97</v>
      </c>
      <c r="C23" s="92"/>
      <c r="D23" s="32"/>
      <c r="E23" s="29"/>
      <c r="F23" s="29"/>
      <c r="G23" s="25"/>
      <c r="H23" s="21">
        <f>I23+J23+K23</f>
        <v>110689005.57000001</v>
      </c>
      <c r="I23" s="26">
        <f>I19+I20+I21+I22</f>
        <v>45328220</v>
      </c>
      <c r="J23" s="26">
        <f>J19+J20+J21+J22</f>
        <v>61371718.590000004</v>
      </c>
      <c r="K23" s="26">
        <f>K19+K20+K21+K22</f>
        <v>3989066.9799999995</v>
      </c>
      <c r="L23" s="21">
        <f>M23+N23+O23</f>
        <v>103159375.22999999</v>
      </c>
      <c r="M23" s="26">
        <f>M19+M20+M21+M22</f>
        <v>45328220</v>
      </c>
      <c r="N23" s="26">
        <f>N19+N20+N21+N22</f>
        <v>54218588.759999998</v>
      </c>
      <c r="O23" s="26">
        <f>O19+O20+O21+O22</f>
        <v>3612566.47</v>
      </c>
      <c r="P23" s="21">
        <f>Q23+R23+S23</f>
        <v>7529630.3400000054</v>
      </c>
      <c r="Q23" s="26">
        <f>Q19+Q20+Q21+Q22</f>
        <v>0</v>
      </c>
      <c r="R23" s="26">
        <f>R19+R20+R21+R22</f>
        <v>7153129.8300000057</v>
      </c>
      <c r="S23" s="45">
        <f>S19+S20+S21+S22</f>
        <v>376500.50999999966</v>
      </c>
      <c r="T23" s="112"/>
    </row>
    <row r="24" spans="1:20" ht="30" x14ac:dyDescent="0.25">
      <c r="A24" s="170" t="s">
        <v>19</v>
      </c>
      <c r="B24" s="179" t="s">
        <v>62</v>
      </c>
      <c r="C24" s="92" t="s">
        <v>26</v>
      </c>
      <c r="D24" s="32" t="s">
        <v>63</v>
      </c>
      <c r="E24" s="29">
        <v>414</v>
      </c>
      <c r="F24" s="29" t="s">
        <v>64</v>
      </c>
      <c r="G24" s="25" t="s">
        <v>100</v>
      </c>
      <c r="H24" s="21">
        <f t="shared" si="7"/>
        <v>569014040.40999997</v>
      </c>
      <c r="I24" s="26"/>
      <c r="J24" s="26">
        <v>563323900</v>
      </c>
      <c r="K24" s="27">
        <v>5690140.4100000001</v>
      </c>
      <c r="L24" s="21">
        <f t="shared" si="1"/>
        <v>569014040.39999998</v>
      </c>
      <c r="M24" s="26"/>
      <c r="N24" s="26">
        <v>563323900</v>
      </c>
      <c r="O24" s="27">
        <v>5690140.4000000004</v>
      </c>
      <c r="P24" s="21">
        <f t="shared" si="3"/>
        <v>9.9999997764825821E-3</v>
      </c>
      <c r="Q24" s="22">
        <f t="shared" si="2"/>
        <v>0</v>
      </c>
      <c r="R24" s="22">
        <f t="shared" si="2"/>
        <v>0</v>
      </c>
      <c r="S24" s="69">
        <f t="shared" si="2"/>
        <v>9.9999997764825821E-3</v>
      </c>
      <c r="T24" s="174"/>
    </row>
    <row r="25" spans="1:20" ht="36" customHeight="1" x14ac:dyDescent="0.25">
      <c r="A25" s="177"/>
      <c r="B25" s="180"/>
      <c r="C25" s="94" t="s">
        <v>26</v>
      </c>
      <c r="D25" s="73" t="s">
        <v>99</v>
      </c>
      <c r="E25" s="29">
        <v>414</v>
      </c>
      <c r="F25" s="29">
        <v>22800</v>
      </c>
      <c r="G25" s="25">
        <v>228</v>
      </c>
      <c r="H25" s="21">
        <f t="shared" si="7"/>
        <v>266660</v>
      </c>
      <c r="I25" s="26"/>
      <c r="J25" s="26"/>
      <c r="K25" s="27">
        <v>266660</v>
      </c>
      <c r="L25" s="21">
        <f t="shared" si="1"/>
        <v>266660</v>
      </c>
      <c r="M25" s="26"/>
      <c r="N25" s="26"/>
      <c r="O25" s="27">
        <v>266660</v>
      </c>
      <c r="P25" s="21">
        <f t="shared" si="3"/>
        <v>0</v>
      </c>
      <c r="Q25" s="22">
        <f t="shared" si="2"/>
        <v>0</v>
      </c>
      <c r="R25" s="22">
        <f t="shared" si="2"/>
        <v>0</v>
      </c>
      <c r="S25" s="69">
        <f t="shared" si="2"/>
        <v>0</v>
      </c>
      <c r="T25" s="185"/>
    </row>
    <row r="26" spans="1:20" ht="27" customHeight="1" x14ac:dyDescent="0.25">
      <c r="A26" s="109"/>
      <c r="B26" s="75" t="s">
        <v>97</v>
      </c>
      <c r="C26" s="92"/>
      <c r="D26" s="32"/>
      <c r="E26" s="29"/>
      <c r="F26" s="29"/>
      <c r="G26" s="25"/>
      <c r="H26" s="21">
        <f>I26+J26+K26</f>
        <v>569280700.40999997</v>
      </c>
      <c r="I26" s="26">
        <f>I24+I25</f>
        <v>0</v>
      </c>
      <c r="J26" s="26">
        <f>J24+J25</f>
        <v>563323900</v>
      </c>
      <c r="K26" s="26">
        <f>K24+K25</f>
        <v>5956800.4100000001</v>
      </c>
      <c r="L26" s="21">
        <f>M26+N26+O26</f>
        <v>569280700.39999998</v>
      </c>
      <c r="M26" s="26">
        <f>M24+M25</f>
        <v>0</v>
      </c>
      <c r="N26" s="26">
        <f>N24+N25</f>
        <v>563323900</v>
      </c>
      <c r="O26" s="26">
        <f>O24+O25</f>
        <v>5956800.4000000004</v>
      </c>
      <c r="P26" s="21">
        <f>Q26+R26+S26</f>
        <v>9.9999997764825821E-3</v>
      </c>
      <c r="Q26" s="26">
        <f>Q24+Q25</f>
        <v>0</v>
      </c>
      <c r="R26" s="26">
        <f>R24+R25</f>
        <v>0</v>
      </c>
      <c r="S26" s="45">
        <f>S24+S25</f>
        <v>9.9999997764825821E-3</v>
      </c>
      <c r="T26" s="83"/>
    </row>
    <row r="27" spans="1:20" ht="15" customHeight="1" x14ac:dyDescent="0.25">
      <c r="A27" s="170" t="s">
        <v>20</v>
      </c>
      <c r="B27" s="192" t="s">
        <v>66</v>
      </c>
      <c r="C27" s="92" t="s">
        <v>26</v>
      </c>
      <c r="D27" s="32" t="s">
        <v>65</v>
      </c>
      <c r="E27" s="29">
        <v>414</v>
      </c>
      <c r="F27" s="29" t="s">
        <v>39</v>
      </c>
      <c r="G27" s="25" t="s">
        <v>39</v>
      </c>
      <c r="H27" s="21">
        <f t="shared" si="7"/>
        <v>76110918</v>
      </c>
      <c r="I27" s="26"/>
      <c r="J27" s="26">
        <v>72305372.099999994</v>
      </c>
      <c r="K27" s="27">
        <v>3805545.9</v>
      </c>
      <c r="L27" s="21">
        <f t="shared" si="1"/>
        <v>76110918</v>
      </c>
      <c r="M27" s="26"/>
      <c r="N27" s="26">
        <v>72305372.099999994</v>
      </c>
      <c r="O27" s="27">
        <v>3805545.9</v>
      </c>
      <c r="P27" s="21">
        <f t="shared" si="3"/>
        <v>0</v>
      </c>
      <c r="Q27" s="22">
        <f t="shared" si="2"/>
        <v>0</v>
      </c>
      <c r="R27" s="22">
        <f t="shared" si="2"/>
        <v>0</v>
      </c>
      <c r="S27" s="69">
        <f t="shared" si="2"/>
        <v>0</v>
      </c>
      <c r="T27" s="174" t="s">
        <v>95</v>
      </c>
    </row>
    <row r="28" spans="1:20" ht="67.5" customHeight="1" x14ac:dyDescent="0.25">
      <c r="A28" s="177"/>
      <c r="B28" s="193"/>
      <c r="C28" s="92" t="s">
        <v>26</v>
      </c>
      <c r="D28" s="73" t="s">
        <v>99</v>
      </c>
      <c r="E28" s="29">
        <v>414</v>
      </c>
      <c r="F28" s="29">
        <v>22800</v>
      </c>
      <c r="G28" s="25">
        <v>228</v>
      </c>
      <c r="H28" s="21">
        <f t="shared" si="7"/>
        <v>189800.05</v>
      </c>
      <c r="I28" s="26"/>
      <c r="J28" s="26"/>
      <c r="K28" s="27">
        <v>189800.05</v>
      </c>
      <c r="L28" s="21">
        <f t="shared" si="1"/>
        <v>187224.31</v>
      </c>
      <c r="M28" s="26"/>
      <c r="N28" s="26"/>
      <c r="O28" s="27">
        <v>187224.31</v>
      </c>
      <c r="P28" s="21">
        <f t="shared" si="3"/>
        <v>2575.7399999999907</v>
      </c>
      <c r="Q28" s="22">
        <f t="shared" si="2"/>
        <v>0</v>
      </c>
      <c r="R28" s="22">
        <f t="shared" si="2"/>
        <v>0</v>
      </c>
      <c r="S28" s="69">
        <f t="shared" si="2"/>
        <v>2575.7399999999907</v>
      </c>
      <c r="T28" s="185"/>
    </row>
    <row r="29" spans="1:20" ht="18.75" x14ac:dyDescent="0.25">
      <c r="A29" s="109"/>
      <c r="B29" s="117" t="s">
        <v>97</v>
      </c>
      <c r="C29" s="92"/>
      <c r="D29" s="32"/>
      <c r="E29" s="29"/>
      <c r="F29" s="29"/>
      <c r="G29" s="25"/>
      <c r="H29" s="21">
        <f>I29+J29+K29</f>
        <v>76300718.049999997</v>
      </c>
      <c r="I29" s="26">
        <f>I27+I28</f>
        <v>0</v>
      </c>
      <c r="J29" s="26">
        <f>J27+J28</f>
        <v>72305372.099999994</v>
      </c>
      <c r="K29" s="26">
        <f>K27+K28</f>
        <v>3995345.9499999997</v>
      </c>
      <c r="L29" s="21">
        <f>M29+N29+O29</f>
        <v>76298142.309999987</v>
      </c>
      <c r="M29" s="26">
        <f>M27+M28</f>
        <v>0</v>
      </c>
      <c r="N29" s="26">
        <f>N27+N28</f>
        <v>72305372.099999994</v>
      </c>
      <c r="O29" s="26">
        <f>O27+O28</f>
        <v>3992770.21</v>
      </c>
      <c r="P29" s="21">
        <f>Q29+R29+S29</f>
        <v>2575.7399999999907</v>
      </c>
      <c r="Q29" s="26">
        <f>Q27+Q28</f>
        <v>0</v>
      </c>
      <c r="R29" s="26">
        <f>R27+R28</f>
        <v>0</v>
      </c>
      <c r="S29" s="45">
        <f>S27+S28</f>
        <v>2575.7399999999907</v>
      </c>
      <c r="T29" s="175"/>
    </row>
    <row r="30" spans="1:20" x14ac:dyDescent="0.25">
      <c r="A30" s="170" t="s">
        <v>21</v>
      </c>
      <c r="B30" s="192" t="s">
        <v>67</v>
      </c>
      <c r="C30" s="92" t="s">
        <v>26</v>
      </c>
      <c r="D30" s="32" t="s">
        <v>65</v>
      </c>
      <c r="E30" s="29">
        <v>414</v>
      </c>
      <c r="F30" s="29" t="s">
        <v>68</v>
      </c>
      <c r="G30" s="25" t="s">
        <v>68</v>
      </c>
      <c r="H30" s="21">
        <f t="shared" si="7"/>
        <v>104215837.61999999</v>
      </c>
      <c r="I30" s="26"/>
      <c r="J30" s="26">
        <v>99005045.739999995</v>
      </c>
      <c r="K30" s="27">
        <v>5210791.88</v>
      </c>
      <c r="L30" s="21">
        <f t="shared" si="1"/>
        <v>13926234.1</v>
      </c>
      <c r="M30" s="26"/>
      <c r="N30" s="26">
        <v>13229922.4</v>
      </c>
      <c r="O30" s="27">
        <v>696311.7</v>
      </c>
      <c r="P30" s="21">
        <f t="shared" si="3"/>
        <v>90289603.519999981</v>
      </c>
      <c r="Q30" s="22">
        <f t="shared" si="2"/>
        <v>0</v>
      </c>
      <c r="R30" s="22">
        <f t="shared" si="2"/>
        <v>85775123.339999989</v>
      </c>
      <c r="S30" s="69">
        <f t="shared" si="2"/>
        <v>4514480.18</v>
      </c>
      <c r="T30" s="174" t="s">
        <v>93</v>
      </c>
    </row>
    <row r="31" spans="1:20" ht="114" customHeight="1" x14ac:dyDescent="0.25">
      <c r="A31" s="177"/>
      <c r="B31" s="193"/>
      <c r="C31" s="92" t="s">
        <v>26</v>
      </c>
      <c r="D31" s="73" t="s">
        <v>99</v>
      </c>
      <c r="E31" s="29">
        <v>414</v>
      </c>
      <c r="F31" s="29">
        <v>22800</v>
      </c>
      <c r="G31" s="25">
        <v>228</v>
      </c>
      <c r="H31" s="21">
        <f t="shared" si="7"/>
        <v>1280000</v>
      </c>
      <c r="I31" s="26"/>
      <c r="J31" s="26"/>
      <c r="K31" s="26">
        <v>1280000</v>
      </c>
      <c r="L31" s="21">
        <f t="shared" si="1"/>
        <v>1195717.0900000001</v>
      </c>
      <c r="M31" s="26"/>
      <c r="N31" s="26"/>
      <c r="O31" s="27">
        <v>1195717.0900000001</v>
      </c>
      <c r="P31" s="21">
        <f t="shared" si="3"/>
        <v>84282.909999999916</v>
      </c>
      <c r="Q31" s="22">
        <f t="shared" si="2"/>
        <v>0</v>
      </c>
      <c r="R31" s="22">
        <f t="shared" si="2"/>
        <v>0</v>
      </c>
      <c r="S31" s="69">
        <f t="shared" si="2"/>
        <v>84282.909999999916</v>
      </c>
      <c r="T31" s="175"/>
    </row>
    <row r="32" spans="1:20" ht="18.75" x14ac:dyDescent="0.25">
      <c r="A32" s="109"/>
      <c r="B32" s="75" t="s">
        <v>97</v>
      </c>
      <c r="C32" s="92"/>
      <c r="D32" s="73"/>
      <c r="E32" s="29"/>
      <c r="F32" s="29"/>
      <c r="G32" s="25"/>
      <c r="H32" s="21">
        <f>I32+J32+K32</f>
        <v>105495837.61999999</v>
      </c>
      <c r="I32" s="26">
        <f>I30+I31</f>
        <v>0</v>
      </c>
      <c r="J32" s="26">
        <f>J30+J31</f>
        <v>99005045.739999995</v>
      </c>
      <c r="K32" s="26">
        <f t="shared" ref="K32" si="8">K30+K31</f>
        <v>6490791.8799999999</v>
      </c>
      <c r="L32" s="21">
        <f>M32+N32+O32</f>
        <v>15121951.190000001</v>
      </c>
      <c r="M32" s="26">
        <f>M30+M31</f>
        <v>0</v>
      </c>
      <c r="N32" s="26">
        <f>N30+N31</f>
        <v>13229922.4</v>
      </c>
      <c r="O32" s="26">
        <f>O30+O31</f>
        <v>1892028.79</v>
      </c>
      <c r="P32" s="21">
        <f>Q32+R32+S32</f>
        <v>90373886.429999992</v>
      </c>
      <c r="Q32" s="26">
        <f>Q30+Q31</f>
        <v>0</v>
      </c>
      <c r="R32" s="26">
        <f>R30+R31</f>
        <v>85775123.339999989</v>
      </c>
      <c r="S32" s="45">
        <f>S30+S31</f>
        <v>4598763.09</v>
      </c>
      <c r="T32" s="108"/>
    </row>
    <row r="33" spans="1:20" ht="81.75" customHeight="1" x14ac:dyDescent="0.25">
      <c r="A33" s="105" t="s">
        <v>22</v>
      </c>
      <c r="B33" s="110" t="s">
        <v>69</v>
      </c>
      <c r="C33" s="92" t="s">
        <v>26</v>
      </c>
      <c r="D33" s="73" t="s">
        <v>99</v>
      </c>
      <c r="E33" s="29">
        <v>414</v>
      </c>
      <c r="F33" s="29">
        <v>22800</v>
      </c>
      <c r="G33" s="25">
        <v>228</v>
      </c>
      <c r="H33" s="21">
        <f t="shared" si="7"/>
        <v>4580722.33</v>
      </c>
      <c r="I33" s="26"/>
      <c r="J33" s="26"/>
      <c r="K33" s="27">
        <v>4580722.33</v>
      </c>
      <c r="L33" s="21">
        <f t="shared" si="1"/>
        <v>4470580.09</v>
      </c>
      <c r="M33" s="26"/>
      <c r="N33" s="26"/>
      <c r="O33" s="27">
        <v>4470580.09</v>
      </c>
      <c r="P33" s="21">
        <f t="shared" si="3"/>
        <v>110142.24000000022</v>
      </c>
      <c r="Q33" s="22">
        <f t="shared" si="2"/>
        <v>0</v>
      </c>
      <c r="R33" s="22">
        <f t="shared" si="2"/>
        <v>0</v>
      </c>
      <c r="S33" s="69">
        <f t="shared" si="2"/>
        <v>110142.24000000022</v>
      </c>
      <c r="T33" s="83" t="s">
        <v>95</v>
      </c>
    </row>
    <row r="34" spans="1:20" ht="82.5" customHeight="1" thickBot="1" x14ac:dyDescent="0.3">
      <c r="A34" s="105" t="s">
        <v>22</v>
      </c>
      <c r="B34" s="110" t="s">
        <v>70</v>
      </c>
      <c r="C34" s="92" t="s">
        <v>26</v>
      </c>
      <c r="D34" s="73" t="s">
        <v>99</v>
      </c>
      <c r="E34" s="29">
        <v>414</v>
      </c>
      <c r="F34" s="29">
        <v>22800</v>
      </c>
      <c r="G34" s="25">
        <v>228</v>
      </c>
      <c r="H34" s="21">
        <f t="shared" si="7"/>
        <v>25000</v>
      </c>
      <c r="I34" s="26"/>
      <c r="J34" s="26"/>
      <c r="K34" s="27">
        <v>25000</v>
      </c>
      <c r="L34" s="21">
        <f t="shared" si="1"/>
        <v>25000</v>
      </c>
      <c r="M34" s="26"/>
      <c r="N34" s="26"/>
      <c r="O34" s="27">
        <v>25000</v>
      </c>
      <c r="P34" s="21">
        <f t="shared" si="3"/>
        <v>0</v>
      </c>
      <c r="Q34" s="22">
        <f t="shared" si="2"/>
        <v>0</v>
      </c>
      <c r="R34" s="22">
        <f t="shared" si="2"/>
        <v>0</v>
      </c>
      <c r="S34" s="69">
        <f t="shared" si="2"/>
        <v>0</v>
      </c>
      <c r="T34" s="83"/>
    </row>
    <row r="35" spans="1:20" ht="15.75" thickBot="1" x14ac:dyDescent="0.3">
      <c r="A35" s="194" t="s">
        <v>24</v>
      </c>
      <c r="B35" s="195"/>
      <c r="C35" s="196"/>
      <c r="D35" s="33"/>
      <c r="E35" s="34"/>
      <c r="F35" s="34"/>
      <c r="G35" s="35"/>
      <c r="H35" s="77">
        <f>I35+J35+K35</f>
        <v>1812197212.2300003</v>
      </c>
      <c r="I35" s="77">
        <f>I11+I14+I18+I23+I26+I29+I32+I33+I34</f>
        <v>871673600</v>
      </c>
      <c r="J35" s="77">
        <f>J11+J14+J18+J23+J26+J29+J32+J33+J34</f>
        <v>903675458.32000005</v>
      </c>
      <c r="K35" s="77">
        <f>K11+K14+K18+K23+K26+K29+K32+K33+K34</f>
        <v>36848153.909999996</v>
      </c>
      <c r="L35" s="77">
        <f>M35+N35+O35</f>
        <v>1677997454.7</v>
      </c>
      <c r="M35" s="77">
        <f>M11+M14+M18+M23+M26+M29+M32+M33+M34</f>
        <v>845666245.86000001</v>
      </c>
      <c r="N35" s="77">
        <f>N11+N14+N18+N23+N26+N29+N32+N33+N34</f>
        <v>801443190.75</v>
      </c>
      <c r="O35" s="77">
        <f>O11+O14+O18+O23+O26+O29+O32+O33+O34</f>
        <v>30888018.09</v>
      </c>
      <c r="P35" s="77">
        <f>Q35+R35+S35</f>
        <v>134199757.52999997</v>
      </c>
      <c r="Q35" s="77">
        <f>Q11+Q14+Q18+Q23+Q26+Q29+Q32+Q33+Q34</f>
        <v>26007354.139999986</v>
      </c>
      <c r="R35" s="77">
        <f>R11+R14+R18+R23+R26+R29+R32+R33+R34</f>
        <v>102232267.56999999</v>
      </c>
      <c r="S35" s="141">
        <f>S11+S14+S18+S23+S26+S29+S32+S33+S34</f>
        <v>5960135.8199999994</v>
      </c>
      <c r="T35" s="83"/>
    </row>
    <row r="36" spans="1:20" x14ac:dyDescent="0.25">
      <c r="A36" s="109"/>
      <c r="B36" s="111"/>
      <c r="C36" s="97"/>
      <c r="D36" s="18"/>
      <c r="E36" s="19"/>
      <c r="F36" s="19"/>
      <c r="G36" s="20"/>
      <c r="H36" s="21"/>
      <c r="I36" s="22"/>
      <c r="J36" s="22"/>
      <c r="K36" s="23"/>
      <c r="L36" s="21"/>
      <c r="M36" s="22"/>
      <c r="N36" s="22"/>
      <c r="O36" s="23"/>
      <c r="P36" s="21"/>
      <c r="Q36" s="22"/>
      <c r="R36" s="22"/>
      <c r="S36" s="69">
        <f t="shared" si="2"/>
        <v>0</v>
      </c>
      <c r="T36" s="108"/>
    </row>
    <row r="37" spans="1:20" ht="30.6" customHeight="1" x14ac:dyDescent="0.25">
      <c r="A37" s="3" t="s">
        <v>28</v>
      </c>
      <c r="B37" s="197" t="s">
        <v>3</v>
      </c>
      <c r="C37" s="198"/>
      <c r="D37" s="29"/>
      <c r="E37" s="19"/>
      <c r="F37" s="19"/>
      <c r="G37" s="20"/>
      <c r="H37" s="21">
        <f t="shared" ref="H37:H59" si="9">I37+J37+K37</f>
        <v>0</v>
      </c>
      <c r="I37" s="22"/>
      <c r="J37" s="22"/>
      <c r="K37" s="23"/>
      <c r="L37" s="21">
        <f>M37+N37+O37</f>
        <v>0</v>
      </c>
      <c r="M37" s="22"/>
      <c r="N37" s="22"/>
      <c r="O37" s="23"/>
      <c r="P37" s="21">
        <f t="shared" si="3"/>
        <v>0</v>
      </c>
      <c r="Q37" s="22">
        <f t="shared" si="2"/>
        <v>0</v>
      </c>
      <c r="R37" s="22">
        <f t="shared" si="2"/>
        <v>0</v>
      </c>
      <c r="S37" s="69">
        <f t="shared" si="2"/>
        <v>0</v>
      </c>
      <c r="T37" s="115"/>
    </row>
    <row r="38" spans="1:20" x14ac:dyDescent="0.25">
      <c r="A38" s="170" t="s">
        <v>15</v>
      </c>
      <c r="B38" s="188" t="s">
        <v>71</v>
      </c>
      <c r="C38" s="95" t="s">
        <v>26</v>
      </c>
      <c r="D38" s="73" t="s">
        <v>99</v>
      </c>
      <c r="E38" s="29">
        <v>414</v>
      </c>
      <c r="F38" s="29">
        <v>22800</v>
      </c>
      <c r="G38" s="25">
        <v>228</v>
      </c>
      <c r="H38" s="21">
        <f t="shared" si="9"/>
        <v>49650</v>
      </c>
      <c r="I38" s="26"/>
      <c r="J38" s="26"/>
      <c r="K38" s="27">
        <v>49650</v>
      </c>
      <c r="L38" s="21">
        <f t="shared" ref="L38:L66" si="10">M38+N38+O38</f>
        <v>49650</v>
      </c>
      <c r="M38" s="26"/>
      <c r="N38" s="26"/>
      <c r="O38" s="27">
        <v>49650</v>
      </c>
      <c r="P38" s="21">
        <f t="shared" si="3"/>
        <v>0</v>
      </c>
      <c r="Q38" s="22">
        <f t="shared" si="2"/>
        <v>0</v>
      </c>
      <c r="R38" s="22">
        <f t="shared" si="2"/>
        <v>0</v>
      </c>
      <c r="S38" s="69">
        <f t="shared" si="2"/>
        <v>0</v>
      </c>
      <c r="T38" s="190"/>
    </row>
    <row r="39" spans="1:20" ht="36.75" customHeight="1" x14ac:dyDescent="0.25">
      <c r="A39" s="171"/>
      <c r="B39" s="189"/>
      <c r="C39" s="96" t="s">
        <v>26</v>
      </c>
      <c r="D39" s="73" t="s">
        <v>99</v>
      </c>
      <c r="E39" s="29">
        <v>414</v>
      </c>
      <c r="F39" s="29">
        <v>31000</v>
      </c>
      <c r="G39" s="25">
        <v>310</v>
      </c>
      <c r="H39" s="21">
        <f t="shared" si="9"/>
        <v>3737497.6000000001</v>
      </c>
      <c r="I39" s="26"/>
      <c r="J39" s="26"/>
      <c r="K39" s="27">
        <v>3737497.6000000001</v>
      </c>
      <c r="L39" s="21">
        <f t="shared" si="10"/>
        <v>3737497.6000000001</v>
      </c>
      <c r="M39" s="26"/>
      <c r="N39" s="26"/>
      <c r="O39" s="27">
        <v>3737497.6000000001</v>
      </c>
      <c r="P39" s="21">
        <f t="shared" si="3"/>
        <v>0</v>
      </c>
      <c r="Q39" s="22">
        <f t="shared" si="2"/>
        <v>0</v>
      </c>
      <c r="R39" s="22">
        <f t="shared" si="2"/>
        <v>0</v>
      </c>
      <c r="S39" s="69">
        <f t="shared" si="2"/>
        <v>0</v>
      </c>
      <c r="T39" s="199"/>
    </row>
    <row r="40" spans="1:20" x14ac:dyDescent="0.25">
      <c r="A40" s="170" t="s">
        <v>16</v>
      </c>
      <c r="B40" s="188" t="s">
        <v>72</v>
      </c>
      <c r="C40" s="96" t="s">
        <v>26</v>
      </c>
      <c r="D40" s="73" t="s">
        <v>99</v>
      </c>
      <c r="E40" s="29">
        <v>414</v>
      </c>
      <c r="F40" s="29">
        <v>22800</v>
      </c>
      <c r="G40" s="25">
        <v>228</v>
      </c>
      <c r="H40" s="21">
        <f t="shared" si="9"/>
        <v>49000</v>
      </c>
      <c r="I40" s="26"/>
      <c r="J40" s="26"/>
      <c r="K40" s="27">
        <v>49000</v>
      </c>
      <c r="L40" s="21">
        <f t="shared" si="10"/>
        <v>49000</v>
      </c>
      <c r="M40" s="26"/>
      <c r="N40" s="26"/>
      <c r="O40" s="27">
        <v>49000</v>
      </c>
      <c r="P40" s="21">
        <f t="shared" si="3"/>
        <v>0</v>
      </c>
      <c r="Q40" s="22">
        <f t="shared" si="2"/>
        <v>0</v>
      </c>
      <c r="R40" s="22">
        <f t="shared" si="2"/>
        <v>0</v>
      </c>
      <c r="S40" s="69">
        <f t="shared" si="2"/>
        <v>0</v>
      </c>
      <c r="T40" s="190"/>
    </row>
    <row r="41" spans="1:20" ht="49.5" customHeight="1" thickBot="1" x14ac:dyDescent="0.3">
      <c r="A41" s="171"/>
      <c r="B41" s="189"/>
      <c r="C41" s="96" t="s">
        <v>26</v>
      </c>
      <c r="D41" s="73" t="s">
        <v>99</v>
      </c>
      <c r="E41" s="29">
        <v>414</v>
      </c>
      <c r="F41" s="29">
        <v>31000</v>
      </c>
      <c r="G41" s="25">
        <v>310</v>
      </c>
      <c r="H41" s="21">
        <f t="shared" si="9"/>
        <v>819000</v>
      </c>
      <c r="I41" s="26"/>
      <c r="J41" s="26"/>
      <c r="K41" s="27">
        <v>819000</v>
      </c>
      <c r="L41" s="21">
        <f t="shared" si="10"/>
        <v>819000</v>
      </c>
      <c r="M41" s="26"/>
      <c r="N41" s="26"/>
      <c r="O41" s="27">
        <v>819000</v>
      </c>
      <c r="P41" s="21">
        <f t="shared" si="3"/>
        <v>0</v>
      </c>
      <c r="Q41" s="22">
        <f t="shared" si="2"/>
        <v>0</v>
      </c>
      <c r="R41" s="22">
        <f t="shared" si="2"/>
        <v>0</v>
      </c>
      <c r="S41" s="69">
        <f t="shared" si="2"/>
        <v>0</v>
      </c>
      <c r="T41" s="191"/>
    </row>
    <row r="42" spans="1:20" ht="15.75" hidden="1" thickBot="1" x14ac:dyDescent="0.3">
      <c r="A42" s="3" t="s">
        <v>19</v>
      </c>
      <c r="B42" s="38"/>
      <c r="C42" s="37" t="s">
        <v>26</v>
      </c>
      <c r="D42" s="32"/>
      <c r="E42" s="29"/>
      <c r="F42" s="29"/>
      <c r="G42" s="25"/>
      <c r="H42" s="21">
        <f t="shared" si="9"/>
        <v>0</v>
      </c>
      <c r="I42" s="26"/>
      <c r="J42" s="26"/>
      <c r="K42" s="27"/>
      <c r="L42" s="21">
        <f t="shared" si="10"/>
        <v>0</v>
      </c>
      <c r="M42" s="26"/>
      <c r="N42" s="26"/>
      <c r="O42" s="27"/>
      <c r="P42" s="21">
        <f t="shared" si="3"/>
        <v>0</v>
      </c>
      <c r="Q42" s="22">
        <f t="shared" si="2"/>
        <v>0</v>
      </c>
      <c r="R42" s="22">
        <f t="shared" si="2"/>
        <v>0</v>
      </c>
      <c r="S42" s="23">
        <f t="shared" si="2"/>
        <v>0</v>
      </c>
      <c r="T42" s="115"/>
    </row>
    <row r="43" spans="1:20" ht="15.75" hidden="1" thickBot="1" x14ac:dyDescent="0.3">
      <c r="A43" s="3" t="s">
        <v>20</v>
      </c>
      <c r="B43" s="38"/>
      <c r="C43" s="37" t="s">
        <v>26</v>
      </c>
      <c r="D43" s="32"/>
      <c r="E43" s="29"/>
      <c r="F43" s="29"/>
      <c r="G43" s="25"/>
      <c r="H43" s="21">
        <f t="shared" si="9"/>
        <v>0</v>
      </c>
      <c r="I43" s="26"/>
      <c r="J43" s="26"/>
      <c r="K43" s="27"/>
      <c r="L43" s="21">
        <f t="shared" si="10"/>
        <v>0</v>
      </c>
      <c r="M43" s="26"/>
      <c r="N43" s="26"/>
      <c r="O43" s="27"/>
      <c r="P43" s="21">
        <f t="shared" si="3"/>
        <v>0</v>
      </c>
      <c r="Q43" s="22">
        <f t="shared" si="2"/>
        <v>0</v>
      </c>
      <c r="R43" s="22">
        <f t="shared" si="2"/>
        <v>0</v>
      </c>
      <c r="S43" s="23">
        <f t="shared" si="2"/>
        <v>0</v>
      </c>
      <c r="T43" s="82"/>
    </row>
    <row r="44" spans="1:20" ht="15.75" hidden="1" thickBot="1" x14ac:dyDescent="0.3">
      <c r="A44" s="3" t="s">
        <v>21</v>
      </c>
      <c r="B44" s="38"/>
      <c r="C44" s="37" t="s">
        <v>26</v>
      </c>
      <c r="D44" s="32"/>
      <c r="E44" s="29"/>
      <c r="F44" s="29"/>
      <c r="G44" s="25"/>
      <c r="H44" s="21">
        <f t="shared" si="9"/>
        <v>0</v>
      </c>
      <c r="I44" s="26"/>
      <c r="J44" s="26"/>
      <c r="K44" s="27"/>
      <c r="L44" s="21">
        <f t="shared" si="10"/>
        <v>0</v>
      </c>
      <c r="M44" s="26"/>
      <c r="N44" s="26"/>
      <c r="O44" s="27"/>
      <c r="P44" s="21">
        <f t="shared" si="3"/>
        <v>0</v>
      </c>
      <c r="Q44" s="22">
        <f t="shared" si="2"/>
        <v>0</v>
      </c>
      <c r="R44" s="22">
        <f t="shared" si="2"/>
        <v>0</v>
      </c>
      <c r="S44" s="23">
        <f t="shared" si="2"/>
        <v>0</v>
      </c>
      <c r="T44" s="82"/>
    </row>
    <row r="45" spans="1:20" ht="15.75" hidden="1" thickBot="1" x14ac:dyDescent="0.3">
      <c r="A45" s="3" t="s">
        <v>22</v>
      </c>
      <c r="B45" s="38"/>
      <c r="C45" s="37" t="s">
        <v>26</v>
      </c>
      <c r="D45" s="32"/>
      <c r="E45" s="29"/>
      <c r="F45" s="29"/>
      <c r="G45" s="25"/>
      <c r="H45" s="21">
        <f t="shared" si="9"/>
        <v>0</v>
      </c>
      <c r="I45" s="26"/>
      <c r="J45" s="26"/>
      <c r="K45" s="27"/>
      <c r="L45" s="21">
        <f t="shared" si="10"/>
        <v>0</v>
      </c>
      <c r="M45" s="26"/>
      <c r="N45" s="26"/>
      <c r="O45" s="27"/>
      <c r="P45" s="21">
        <f t="shared" si="3"/>
        <v>0</v>
      </c>
      <c r="Q45" s="22">
        <f t="shared" si="2"/>
        <v>0</v>
      </c>
      <c r="R45" s="22">
        <f t="shared" si="2"/>
        <v>0</v>
      </c>
      <c r="S45" s="23">
        <f t="shared" si="2"/>
        <v>0</v>
      </c>
      <c r="T45" s="82"/>
    </row>
    <row r="46" spans="1:20" ht="15.75" thickBot="1" x14ac:dyDescent="0.3">
      <c r="A46" s="194" t="s">
        <v>24</v>
      </c>
      <c r="B46" s="195"/>
      <c r="C46" s="196"/>
      <c r="D46" s="78"/>
      <c r="E46" s="79"/>
      <c r="F46" s="79"/>
      <c r="G46" s="80"/>
      <c r="H46" s="76">
        <f>H38+H39+H40+H41</f>
        <v>4655147.5999999996</v>
      </c>
      <c r="I46" s="76">
        <f t="shared" ref="I46:T46" si="11">I38+I39+I40+I41</f>
        <v>0</v>
      </c>
      <c r="J46" s="76">
        <f t="shared" si="11"/>
        <v>0</v>
      </c>
      <c r="K46" s="76">
        <f t="shared" si="11"/>
        <v>4655147.5999999996</v>
      </c>
      <c r="L46" s="76">
        <f t="shared" si="11"/>
        <v>4655147.5999999996</v>
      </c>
      <c r="M46" s="76">
        <f t="shared" si="11"/>
        <v>0</v>
      </c>
      <c r="N46" s="76">
        <f t="shared" si="11"/>
        <v>0</v>
      </c>
      <c r="O46" s="76">
        <f t="shared" si="11"/>
        <v>4655147.5999999996</v>
      </c>
      <c r="P46" s="76">
        <f t="shared" si="11"/>
        <v>0</v>
      </c>
      <c r="Q46" s="76">
        <f t="shared" si="11"/>
        <v>0</v>
      </c>
      <c r="R46" s="76">
        <f t="shared" si="11"/>
        <v>0</v>
      </c>
      <c r="S46" s="76">
        <f t="shared" si="11"/>
        <v>0</v>
      </c>
      <c r="T46" s="134">
        <f t="shared" si="11"/>
        <v>0</v>
      </c>
    </row>
    <row r="47" spans="1:20" ht="42.6" customHeight="1" x14ac:dyDescent="0.25">
      <c r="A47" s="3" t="s">
        <v>29</v>
      </c>
      <c r="B47" s="197" t="s">
        <v>4</v>
      </c>
      <c r="C47" s="198"/>
      <c r="D47" s="18"/>
      <c r="E47" s="19"/>
      <c r="F47" s="19"/>
      <c r="G47" s="20"/>
      <c r="H47" s="21">
        <f>I47+J47+K47</f>
        <v>0</v>
      </c>
      <c r="I47" s="22"/>
      <c r="J47" s="22"/>
      <c r="K47" s="23"/>
      <c r="L47" s="21">
        <f t="shared" si="10"/>
        <v>0</v>
      </c>
      <c r="M47" s="22"/>
      <c r="N47" s="22"/>
      <c r="O47" s="23"/>
      <c r="P47" s="21">
        <f t="shared" si="3"/>
        <v>0</v>
      </c>
      <c r="Q47" s="22">
        <f t="shared" si="2"/>
        <v>0</v>
      </c>
      <c r="R47" s="22">
        <f t="shared" si="2"/>
        <v>0</v>
      </c>
      <c r="S47" s="23">
        <f t="shared" si="2"/>
        <v>0</v>
      </c>
      <c r="T47" s="115"/>
    </row>
    <row r="48" spans="1:20" ht="200.25" customHeight="1" x14ac:dyDescent="0.25">
      <c r="A48" s="170" t="s">
        <v>15</v>
      </c>
      <c r="B48" s="172" t="s">
        <v>73</v>
      </c>
      <c r="C48" s="98" t="s">
        <v>26</v>
      </c>
      <c r="D48" s="32" t="s">
        <v>74</v>
      </c>
      <c r="E48" s="29" t="s">
        <v>75</v>
      </c>
      <c r="F48" s="29" t="s">
        <v>76</v>
      </c>
      <c r="G48" s="25">
        <v>225</v>
      </c>
      <c r="H48" s="21">
        <f t="shared" si="9"/>
        <v>933301760.28999996</v>
      </c>
      <c r="I48" s="26"/>
      <c r="J48" s="26">
        <v>924135041.13</v>
      </c>
      <c r="K48" s="27">
        <v>9166719.1600000001</v>
      </c>
      <c r="L48" s="21">
        <f t="shared" si="10"/>
        <v>888435923.40999997</v>
      </c>
      <c r="M48" s="26"/>
      <c r="N48" s="26">
        <v>879551564.15999997</v>
      </c>
      <c r="O48" s="27">
        <v>8884359.25</v>
      </c>
      <c r="P48" s="21">
        <f t="shared" si="3"/>
        <v>44865836.880000025</v>
      </c>
      <c r="Q48" s="22">
        <f t="shared" si="2"/>
        <v>0</v>
      </c>
      <c r="R48" s="22">
        <f t="shared" si="2"/>
        <v>44583476.970000029</v>
      </c>
      <c r="S48" s="23">
        <f t="shared" si="2"/>
        <v>282359.91000000015</v>
      </c>
      <c r="T48" s="90" t="s">
        <v>103</v>
      </c>
    </row>
    <row r="49" spans="1:20" ht="129" customHeight="1" x14ac:dyDescent="0.25">
      <c r="A49" s="177"/>
      <c r="B49" s="180"/>
      <c r="C49" s="98" t="s">
        <v>26</v>
      </c>
      <c r="D49" s="32" t="s">
        <v>74</v>
      </c>
      <c r="E49" s="29" t="s">
        <v>75</v>
      </c>
      <c r="F49" s="29" t="s">
        <v>77</v>
      </c>
      <c r="G49" s="25">
        <v>225</v>
      </c>
      <c r="H49" s="21">
        <f t="shared" si="9"/>
        <v>98063839.520000011</v>
      </c>
      <c r="I49" s="26"/>
      <c r="J49" s="26">
        <v>93001068.230000004</v>
      </c>
      <c r="K49" s="27">
        <v>5062771.29</v>
      </c>
      <c r="L49" s="21">
        <f t="shared" si="10"/>
        <v>87385369.480000004</v>
      </c>
      <c r="M49" s="26"/>
      <c r="N49" s="26">
        <v>83016101.010000005</v>
      </c>
      <c r="O49" s="27">
        <v>4369268.47</v>
      </c>
      <c r="P49" s="21">
        <f t="shared" si="3"/>
        <v>10678470.039999999</v>
      </c>
      <c r="Q49" s="22">
        <f t="shared" si="2"/>
        <v>0</v>
      </c>
      <c r="R49" s="22">
        <f t="shared" si="2"/>
        <v>9984967.2199999988</v>
      </c>
      <c r="S49" s="23">
        <f t="shared" si="2"/>
        <v>693502.8200000003</v>
      </c>
      <c r="T49" s="83" t="s">
        <v>104</v>
      </c>
    </row>
    <row r="50" spans="1:20" ht="15" customHeight="1" x14ac:dyDescent="0.25">
      <c r="A50" s="170" t="s">
        <v>16</v>
      </c>
      <c r="B50" s="205" t="s">
        <v>78</v>
      </c>
      <c r="C50" s="98" t="s">
        <v>26</v>
      </c>
      <c r="D50" s="32" t="s">
        <v>79</v>
      </c>
      <c r="E50" s="29" t="s">
        <v>75</v>
      </c>
      <c r="F50" s="29" t="s">
        <v>43</v>
      </c>
      <c r="G50" s="25">
        <v>225</v>
      </c>
      <c r="H50" s="21">
        <f t="shared" si="9"/>
        <v>6869971.8899999997</v>
      </c>
      <c r="I50" s="26"/>
      <c r="J50" s="26"/>
      <c r="K50" s="27">
        <v>6869971.8899999997</v>
      </c>
      <c r="L50" s="21">
        <f t="shared" si="10"/>
        <v>6869970.9299999997</v>
      </c>
      <c r="M50" s="26"/>
      <c r="N50" s="26"/>
      <c r="O50" s="27">
        <v>6869970.9299999997</v>
      </c>
      <c r="P50" s="21">
        <f t="shared" si="3"/>
        <v>0.9599999999627471</v>
      </c>
      <c r="Q50" s="22">
        <f t="shared" si="2"/>
        <v>0</v>
      </c>
      <c r="R50" s="22">
        <f t="shared" si="2"/>
        <v>0</v>
      </c>
      <c r="S50" s="23">
        <f t="shared" si="2"/>
        <v>0.9599999999627471</v>
      </c>
      <c r="T50" s="82"/>
    </row>
    <row r="51" spans="1:20" ht="48.75" customHeight="1" x14ac:dyDescent="0.25">
      <c r="A51" s="177"/>
      <c r="B51" s="183"/>
      <c r="C51" s="98" t="s">
        <v>26</v>
      </c>
      <c r="D51" s="32" t="s">
        <v>79</v>
      </c>
      <c r="E51" s="29" t="s">
        <v>75</v>
      </c>
      <c r="F51" s="29" t="s">
        <v>80</v>
      </c>
      <c r="G51" s="25">
        <v>226</v>
      </c>
      <c r="H51" s="21">
        <f t="shared" si="9"/>
        <v>2981469.16</v>
      </c>
      <c r="I51" s="26"/>
      <c r="J51" s="26"/>
      <c r="K51" s="27">
        <v>2981469.16</v>
      </c>
      <c r="L51" s="21">
        <f t="shared" si="10"/>
        <v>2606775.71</v>
      </c>
      <c r="M51" s="26"/>
      <c r="N51" s="26"/>
      <c r="O51" s="27">
        <v>2606775.71</v>
      </c>
      <c r="P51" s="21">
        <f t="shared" si="3"/>
        <v>374693.45000000019</v>
      </c>
      <c r="Q51" s="22">
        <f>I51-M51</f>
        <v>0</v>
      </c>
      <c r="R51" s="22">
        <f t="shared" si="2"/>
        <v>0</v>
      </c>
      <c r="S51" s="23">
        <f t="shared" si="2"/>
        <v>374693.45000000019</v>
      </c>
      <c r="T51" s="83" t="s">
        <v>95</v>
      </c>
    </row>
    <row r="52" spans="1:20" ht="48.75" customHeight="1" x14ac:dyDescent="0.25">
      <c r="A52" s="177"/>
      <c r="B52" s="183"/>
      <c r="C52" s="98" t="s">
        <v>26</v>
      </c>
      <c r="D52" s="40" t="s">
        <v>79</v>
      </c>
      <c r="E52" s="116" t="s">
        <v>85</v>
      </c>
      <c r="F52" s="116" t="s">
        <v>43</v>
      </c>
      <c r="G52" s="113" t="s">
        <v>86</v>
      </c>
      <c r="H52" s="21">
        <f t="shared" si="9"/>
        <v>315693.59999999998</v>
      </c>
      <c r="I52" s="41"/>
      <c r="J52" s="41"/>
      <c r="K52" s="42">
        <v>315693.59999999998</v>
      </c>
      <c r="L52" s="21">
        <f t="shared" si="10"/>
        <v>315693.59999999998</v>
      </c>
      <c r="M52" s="41"/>
      <c r="N52" s="41"/>
      <c r="O52" s="42">
        <v>315693.59999999998</v>
      </c>
      <c r="P52" s="21">
        <f t="shared" si="3"/>
        <v>0</v>
      </c>
      <c r="Q52" s="22">
        <f t="shared" ref="Q52:Q55" si="12">I52-M52</f>
        <v>0</v>
      </c>
      <c r="R52" s="22">
        <f t="shared" si="2"/>
        <v>0</v>
      </c>
      <c r="S52" s="23">
        <f t="shared" si="2"/>
        <v>0</v>
      </c>
      <c r="T52" s="107"/>
    </row>
    <row r="53" spans="1:20" ht="48.75" customHeight="1" thickBot="1" x14ac:dyDescent="0.3">
      <c r="A53" s="177"/>
      <c r="B53" s="183"/>
      <c r="C53" s="98" t="s">
        <v>26</v>
      </c>
      <c r="D53" s="40" t="s">
        <v>79</v>
      </c>
      <c r="E53" s="116" t="s">
        <v>85</v>
      </c>
      <c r="F53" s="116" t="s">
        <v>80</v>
      </c>
      <c r="G53" s="113">
        <v>226</v>
      </c>
      <c r="H53" s="21">
        <f t="shared" si="9"/>
        <v>8773390.8399999999</v>
      </c>
      <c r="I53" s="41"/>
      <c r="J53" s="41"/>
      <c r="K53" s="42">
        <v>8773390.8399999999</v>
      </c>
      <c r="L53" s="21">
        <f t="shared" si="10"/>
        <v>8756869.1699999999</v>
      </c>
      <c r="M53" s="41"/>
      <c r="N53" s="41"/>
      <c r="O53" s="42">
        <v>8756869.1699999999</v>
      </c>
      <c r="P53" s="21">
        <f t="shared" si="3"/>
        <v>16521.669999999925</v>
      </c>
      <c r="Q53" s="22">
        <f t="shared" si="12"/>
        <v>0</v>
      </c>
      <c r="R53" s="22">
        <f t="shared" si="2"/>
        <v>0</v>
      </c>
      <c r="S53" s="23">
        <f t="shared" si="2"/>
        <v>16521.669999999925</v>
      </c>
      <c r="T53" s="107" t="s">
        <v>95</v>
      </c>
    </row>
    <row r="54" spans="1:20" ht="48.75" customHeight="1" x14ac:dyDescent="0.25">
      <c r="A54" s="204"/>
      <c r="B54" s="206"/>
      <c r="C54" s="98" t="s">
        <v>26</v>
      </c>
      <c r="D54" s="40" t="s">
        <v>79</v>
      </c>
      <c r="E54" s="116" t="s">
        <v>88</v>
      </c>
      <c r="F54" s="116" t="s">
        <v>80</v>
      </c>
      <c r="G54" s="113" t="s">
        <v>89</v>
      </c>
      <c r="H54" s="21">
        <f t="shared" si="9"/>
        <v>129900</v>
      </c>
      <c r="I54" s="41"/>
      <c r="J54" s="41"/>
      <c r="K54" s="42">
        <v>129900</v>
      </c>
      <c r="L54" s="21">
        <f t="shared" si="10"/>
        <v>114403.3</v>
      </c>
      <c r="M54" s="41"/>
      <c r="N54" s="41"/>
      <c r="O54" s="42">
        <v>114403.3</v>
      </c>
      <c r="P54" s="21">
        <f t="shared" si="3"/>
        <v>15496.699999999997</v>
      </c>
      <c r="Q54" s="22">
        <f t="shared" si="12"/>
        <v>0</v>
      </c>
      <c r="R54" s="22">
        <f t="shared" si="2"/>
        <v>0</v>
      </c>
      <c r="S54" s="69">
        <f t="shared" si="2"/>
        <v>15496.699999999997</v>
      </c>
      <c r="T54" s="140" t="s">
        <v>95</v>
      </c>
    </row>
    <row r="55" spans="1:20" ht="40.5" customHeight="1" x14ac:dyDescent="0.25">
      <c r="A55" s="105" t="s">
        <v>17</v>
      </c>
      <c r="B55" s="106" t="s">
        <v>41</v>
      </c>
      <c r="C55" s="98" t="s">
        <v>26</v>
      </c>
      <c r="D55" s="40" t="s">
        <v>81</v>
      </c>
      <c r="E55" s="116" t="s">
        <v>75</v>
      </c>
      <c r="F55" s="116" t="s">
        <v>43</v>
      </c>
      <c r="G55" s="113" t="s">
        <v>101</v>
      </c>
      <c r="H55" s="21">
        <f>I55+J55+K55</f>
        <v>4761982.16</v>
      </c>
      <c r="I55" s="41"/>
      <c r="J55" s="41"/>
      <c r="K55" s="42">
        <f>4500000+261982.16</f>
        <v>4761982.16</v>
      </c>
      <c r="L55" s="21">
        <f t="shared" si="10"/>
        <v>4536877.01</v>
      </c>
      <c r="M55" s="41"/>
      <c r="N55" s="41"/>
      <c r="O55" s="42">
        <f>4500000+36877.01</f>
        <v>4536877.01</v>
      </c>
      <c r="P55" s="21">
        <f t="shared" si="3"/>
        <v>225105.15000000037</v>
      </c>
      <c r="Q55" s="22">
        <f t="shared" si="12"/>
        <v>0</v>
      </c>
      <c r="R55" s="22">
        <f t="shared" si="2"/>
        <v>0</v>
      </c>
      <c r="S55" s="69">
        <f t="shared" si="2"/>
        <v>225105.15000000037</v>
      </c>
      <c r="T55" s="107" t="s">
        <v>95</v>
      </c>
    </row>
    <row r="56" spans="1:20" s="1" customFormat="1" ht="153.75" customHeight="1" x14ac:dyDescent="0.25">
      <c r="A56" s="170" t="s">
        <v>18</v>
      </c>
      <c r="B56" s="182" t="s">
        <v>82</v>
      </c>
      <c r="C56" s="98" t="s">
        <v>26</v>
      </c>
      <c r="D56" s="32" t="s">
        <v>83</v>
      </c>
      <c r="E56" s="29" t="s">
        <v>75</v>
      </c>
      <c r="F56" s="29" t="s">
        <v>84</v>
      </c>
      <c r="G56" s="44">
        <v>225</v>
      </c>
      <c r="H56" s="43">
        <f t="shared" si="9"/>
        <v>14507400.16</v>
      </c>
      <c r="I56" s="26"/>
      <c r="J56" s="26">
        <v>13056660.140000001</v>
      </c>
      <c r="K56" s="45">
        <v>1450740.02</v>
      </c>
      <c r="L56" s="43">
        <f>N56+O56</f>
        <v>14507400.16</v>
      </c>
      <c r="M56" s="26"/>
      <c r="N56" s="26">
        <v>13056660.140000001</v>
      </c>
      <c r="O56" s="45">
        <v>1450740.02</v>
      </c>
      <c r="P56" s="21">
        <f t="shared" si="3"/>
        <v>0</v>
      </c>
      <c r="Q56" s="26">
        <f t="shared" si="2"/>
        <v>0</v>
      </c>
      <c r="R56" s="26">
        <f t="shared" si="2"/>
        <v>0</v>
      </c>
      <c r="S56" s="69">
        <f t="shared" si="2"/>
        <v>0</v>
      </c>
      <c r="T56" s="208" t="s">
        <v>102</v>
      </c>
    </row>
    <row r="57" spans="1:20" ht="15" hidden="1" customHeight="1" x14ac:dyDescent="0.25">
      <c r="A57" s="177"/>
      <c r="B57" s="183"/>
      <c r="C57" s="98"/>
      <c r="D57" s="32"/>
      <c r="E57" s="29"/>
      <c r="F57" s="29"/>
      <c r="G57" s="44"/>
      <c r="H57" s="43">
        <f t="shared" si="9"/>
        <v>0</v>
      </c>
      <c r="I57" s="26"/>
      <c r="J57" s="26"/>
      <c r="K57" s="45"/>
      <c r="L57" s="43"/>
      <c r="M57" s="26"/>
      <c r="N57" s="26"/>
      <c r="O57" s="45"/>
      <c r="P57" s="21">
        <f t="shared" si="3"/>
        <v>0</v>
      </c>
      <c r="Q57" s="26">
        <f t="shared" si="2"/>
        <v>0</v>
      </c>
      <c r="R57" s="26">
        <f t="shared" si="2"/>
        <v>0</v>
      </c>
      <c r="S57" s="69">
        <f t="shared" si="2"/>
        <v>0</v>
      </c>
      <c r="T57" s="209"/>
    </row>
    <row r="58" spans="1:20" ht="60" customHeight="1" x14ac:dyDescent="0.25">
      <c r="A58" s="177"/>
      <c r="B58" s="183"/>
      <c r="C58" s="98" t="s">
        <v>26</v>
      </c>
      <c r="D58" s="32" t="s">
        <v>83</v>
      </c>
      <c r="E58" s="29">
        <v>244</v>
      </c>
      <c r="F58" s="29" t="s">
        <v>84</v>
      </c>
      <c r="G58" s="44">
        <v>225</v>
      </c>
      <c r="H58" s="43">
        <f t="shared" si="9"/>
        <v>26190085.399999999</v>
      </c>
      <c r="I58" s="26"/>
      <c r="J58" s="26">
        <v>23571076.859999999</v>
      </c>
      <c r="K58" s="26">
        <v>2619008.54</v>
      </c>
      <c r="L58" s="43">
        <f>N58+O58</f>
        <v>24703930.190000001</v>
      </c>
      <c r="M58" s="26"/>
      <c r="N58" s="26">
        <v>22233537.170000002</v>
      </c>
      <c r="O58" s="45">
        <v>2470393.02</v>
      </c>
      <c r="P58" s="21">
        <f t="shared" si="3"/>
        <v>1486155.2099999976</v>
      </c>
      <c r="Q58" s="26">
        <f t="shared" si="2"/>
        <v>0</v>
      </c>
      <c r="R58" s="26">
        <f t="shared" si="2"/>
        <v>1337539.6899999976</v>
      </c>
      <c r="S58" s="69">
        <f t="shared" si="2"/>
        <v>148615.52000000002</v>
      </c>
      <c r="T58" s="209"/>
    </row>
    <row r="59" spans="1:20" hidden="1" x14ac:dyDescent="0.25">
      <c r="A59" s="171"/>
      <c r="B59" s="184"/>
      <c r="C59" s="39"/>
      <c r="D59" s="32"/>
      <c r="E59" s="29"/>
      <c r="F59" s="29"/>
      <c r="G59" s="44"/>
      <c r="H59" s="43">
        <f t="shared" si="9"/>
        <v>0</v>
      </c>
      <c r="I59" s="26"/>
      <c r="J59" s="26"/>
      <c r="K59" s="26"/>
      <c r="L59" s="43"/>
      <c r="M59" s="26"/>
      <c r="N59" s="26"/>
      <c r="O59" s="45"/>
      <c r="P59" s="21">
        <f t="shared" si="3"/>
        <v>0</v>
      </c>
      <c r="Q59" s="26">
        <f t="shared" si="2"/>
        <v>0</v>
      </c>
      <c r="R59" s="26">
        <f t="shared" si="2"/>
        <v>0</v>
      </c>
      <c r="S59" s="69">
        <f t="shared" si="2"/>
        <v>0</v>
      </c>
      <c r="T59" s="82"/>
    </row>
    <row r="60" spans="1:20" ht="15.75" thickBot="1" x14ac:dyDescent="0.3">
      <c r="A60" s="135"/>
      <c r="B60" s="46"/>
      <c r="C60" s="46"/>
      <c r="D60" s="46"/>
      <c r="E60" s="47"/>
      <c r="F60" s="47"/>
      <c r="G60" s="48"/>
      <c r="H60" s="49">
        <f>H48+H49+H50+H51+H52+H53+H55+H56+H57+H58+H59+H54</f>
        <v>1095895493.02</v>
      </c>
      <c r="I60" s="49">
        <f t="shared" ref="I60:P60" si="13">I48+I49+I50+I51+I52+I53+I55+I56+I57+I58+I59+I54</f>
        <v>0</v>
      </c>
      <c r="J60" s="49">
        <f t="shared" si="13"/>
        <v>1053763846.36</v>
      </c>
      <c r="K60" s="49">
        <f t="shared" si="13"/>
        <v>42131646.660000004</v>
      </c>
      <c r="L60" s="49">
        <f t="shared" si="13"/>
        <v>1038233212.9599999</v>
      </c>
      <c r="M60" s="49">
        <f t="shared" si="13"/>
        <v>0</v>
      </c>
      <c r="N60" s="49">
        <f t="shared" si="13"/>
        <v>997857862.4799999</v>
      </c>
      <c r="O60" s="49">
        <f t="shared" si="13"/>
        <v>40375350.480000004</v>
      </c>
      <c r="P60" s="49">
        <f t="shared" si="13"/>
        <v>57662280.060000032</v>
      </c>
      <c r="Q60" s="49">
        <f t="shared" ref="Q60" si="14">Q48+Q49+Q50+Q51+Q52+Q53+Q55+Q56+Q57+Q58+Q59+Q54</f>
        <v>0</v>
      </c>
      <c r="R60" s="49">
        <f t="shared" ref="R60" si="15">R48+R49+R50+R51+R52+R53+R55+R56+R57+R58+R59+R54</f>
        <v>55905983.880000025</v>
      </c>
      <c r="S60" s="139">
        <f t="shared" ref="S60" si="16">S48+S49+S50+S51+S52+S53+S55+S56+S57+S58+S59+S54</f>
        <v>1756296.1800000009</v>
      </c>
      <c r="T60" s="136"/>
    </row>
    <row r="61" spans="1:20" s="1" customFormat="1" ht="42.6" customHeight="1" x14ac:dyDescent="0.25">
      <c r="A61" s="137" t="s">
        <v>30</v>
      </c>
      <c r="B61" s="197" t="s">
        <v>5</v>
      </c>
      <c r="C61" s="207"/>
      <c r="D61" s="18"/>
      <c r="E61" s="19"/>
      <c r="F61" s="19"/>
      <c r="G61" s="20"/>
      <c r="H61" s="21">
        <f>I61+J61+K61</f>
        <v>0</v>
      </c>
      <c r="I61" s="22"/>
      <c r="J61" s="22"/>
      <c r="K61" s="23"/>
      <c r="L61" s="21">
        <f>M61+N61+O61</f>
        <v>0</v>
      </c>
      <c r="M61" s="22"/>
      <c r="N61" s="22"/>
      <c r="O61" s="23"/>
      <c r="P61" s="21">
        <f>Q61+R61+S61</f>
        <v>0</v>
      </c>
      <c r="Q61" s="22">
        <f>I61-M61</f>
        <v>0</v>
      </c>
      <c r="R61" s="22">
        <f>J61-N61</f>
        <v>0</v>
      </c>
      <c r="S61" s="23">
        <f>K61-O61</f>
        <v>0</v>
      </c>
      <c r="T61" s="84"/>
    </row>
    <row r="62" spans="1:20" s="1" customFormat="1" ht="61.5" customHeight="1" x14ac:dyDescent="0.25">
      <c r="A62" s="200" t="s">
        <v>15</v>
      </c>
      <c r="B62" s="172" t="s">
        <v>78</v>
      </c>
      <c r="C62" s="98" t="s">
        <v>26</v>
      </c>
      <c r="D62" s="32" t="s">
        <v>79</v>
      </c>
      <c r="E62" s="29" t="s">
        <v>87</v>
      </c>
      <c r="F62" s="29" t="s">
        <v>42</v>
      </c>
      <c r="G62" s="25" t="s">
        <v>96</v>
      </c>
      <c r="H62" s="21">
        <v>44241727.729999997</v>
      </c>
      <c r="I62" s="26"/>
      <c r="J62" s="26"/>
      <c r="K62" s="27">
        <v>44241727.729999997</v>
      </c>
      <c r="L62" s="21">
        <v>44241727.729999997</v>
      </c>
      <c r="M62" s="26"/>
      <c r="N62" s="26"/>
      <c r="O62" s="27">
        <v>44241727.729999997</v>
      </c>
      <c r="P62" s="21">
        <f>Q62+R62+S62</f>
        <v>0</v>
      </c>
      <c r="Q62" s="22">
        <f t="shared" ref="Q62:S66" si="17">I62-M62</f>
        <v>0</v>
      </c>
      <c r="R62" s="22">
        <f t="shared" si="17"/>
        <v>0</v>
      </c>
      <c r="S62" s="23">
        <f t="shared" si="17"/>
        <v>0</v>
      </c>
      <c r="T62" s="85"/>
    </row>
    <row r="63" spans="1:20" s="1" customFormat="1" x14ac:dyDescent="0.25">
      <c r="A63" s="201"/>
      <c r="B63" s="193"/>
      <c r="C63" s="98" t="s">
        <v>26</v>
      </c>
      <c r="D63" s="32" t="s">
        <v>79</v>
      </c>
      <c r="E63" s="29">
        <v>612</v>
      </c>
      <c r="F63" s="29" t="s">
        <v>44</v>
      </c>
      <c r="G63" s="25" t="s">
        <v>38</v>
      </c>
      <c r="H63" s="21">
        <f>K63</f>
        <v>110553820.03</v>
      </c>
      <c r="I63" s="26"/>
      <c r="J63" s="26"/>
      <c r="K63" s="27">
        <v>110553820.03</v>
      </c>
      <c r="L63" s="21">
        <f>O63</f>
        <v>110553820.03</v>
      </c>
      <c r="M63" s="26"/>
      <c r="N63" s="26"/>
      <c r="O63" s="27">
        <v>110553820.03</v>
      </c>
      <c r="P63" s="21">
        <f t="shared" ref="P63:P66" si="18">Q63+R63+S63</f>
        <v>0</v>
      </c>
      <c r="Q63" s="22">
        <f t="shared" si="17"/>
        <v>0</v>
      </c>
      <c r="R63" s="22">
        <f t="shared" si="17"/>
        <v>0</v>
      </c>
      <c r="S63" s="23">
        <f t="shared" si="17"/>
        <v>0</v>
      </c>
      <c r="T63" s="85"/>
    </row>
    <row r="64" spans="1:20" s="1" customFormat="1" x14ac:dyDescent="0.25">
      <c r="A64" s="201"/>
      <c r="B64" s="193"/>
      <c r="C64" s="98" t="s">
        <v>26</v>
      </c>
      <c r="D64" s="32" t="s">
        <v>83</v>
      </c>
      <c r="E64" s="29" t="s">
        <v>87</v>
      </c>
      <c r="F64" s="29" t="s">
        <v>84</v>
      </c>
      <c r="G64" s="25" t="s">
        <v>45</v>
      </c>
      <c r="H64" s="21">
        <f t="shared" ref="H64:H66" si="19">I64+J64+K64</f>
        <v>40390064.560000002</v>
      </c>
      <c r="I64" s="26"/>
      <c r="J64" s="26"/>
      <c r="K64" s="27">
        <v>40390064.560000002</v>
      </c>
      <c r="L64" s="21">
        <f t="shared" si="10"/>
        <v>40390064.57</v>
      </c>
      <c r="M64" s="26"/>
      <c r="N64" s="26"/>
      <c r="O64" s="27">
        <v>40390064.57</v>
      </c>
      <c r="P64" s="21">
        <f t="shared" si="18"/>
        <v>-9.9999979138374329E-3</v>
      </c>
      <c r="Q64" s="22">
        <f t="shared" si="17"/>
        <v>0</v>
      </c>
      <c r="R64" s="22">
        <f t="shared" si="17"/>
        <v>0</v>
      </c>
      <c r="S64" s="23">
        <f t="shared" si="17"/>
        <v>-9.9999979138374329E-3</v>
      </c>
      <c r="T64" s="85"/>
    </row>
    <row r="65" spans="1:20" s="1" customFormat="1" ht="15.75" thickBot="1" x14ac:dyDescent="0.3">
      <c r="A65" s="202"/>
      <c r="B65" s="203"/>
      <c r="C65" s="98" t="s">
        <v>26</v>
      </c>
      <c r="D65" s="40" t="s">
        <v>83</v>
      </c>
      <c r="E65" s="116" t="s">
        <v>87</v>
      </c>
      <c r="F65" s="116" t="s">
        <v>84</v>
      </c>
      <c r="G65" s="113" t="s">
        <v>46</v>
      </c>
      <c r="H65" s="21">
        <f>I65+J65+K65</f>
        <v>363510581.07999998</v>
      </c>
      <c r="I65" s="41"/>
      <c r="J65" s="41">
        <v>363510581.07999998</v>
      </c>
      <c r="K65" s="42"/>
      <c r="L65" s="21">
        <f>M65+N65+O65</f>
        <v>363510581.06999999</v>
      </c>
      <c r="M65" s="41"/>
      <c r="N65" s="41">
        <v>363510581.06999999</v>
      </c>
      <c r="O65" s="42"/>
      <c r="P65" s="21">
        <f t="shared" si="18"/>
        <v>9.9999904632568359E-3</v>
      </c>
      <c r="Q65" s="22">
        <f t="shared" si="17"/>
        <v>0</v>
      </c>
      <c r="R65" s="22">
        <f t="shared" si="17"/>
        <v>9.9999904632568359E-3</v>
      </c>
      <c r="S65" s="23">
        <f t="shared" si="17"/>
        <v>0</v>
      </c>
      <c r="T65" s="86"/>
    </row>
    <row r="66" spans="1:20" ht="15.75" hidden="1" thickBot="1" x14ac:dyDescent="0.3">
      <c r="A66" s="3"/>
      <c r="B66" s="51"/>
      <c r="C66" s="50" t="s">
        <v>26</v>
      </c>
      <c r="D66" s="40"/>
      <c r="E66" s="116"/>
      <c r="F66" s="116"/>
      <c r="G66" s="113"/>
      <c r="H66" s="21">
        <f t="shared" si="19"/>
        <v>0</v>
      </c>
      <c r="I66" s="41"/>
      <c r="J66" s="41"/>
      <c r="K66" s="42"/>
      <c r="L66" s="21">
        <f t="shared" si="10"/>
        <v>0</v>
      </c>
      <c r="M66" s="41"/>
      <c r="N66" s="41"/>
      <c r="O66" s="42"/>
      <c r="P66" s="21">
        <f t="shared" si="18"/>
        <v>0</v>
      </c>
      <c r="Q66" s="22">
        <f t="shared" si="17"/>
        <v>0</v>
      </c>
      <c r="R66" s="22">
        <f t="shared" si="17"/>
        <v>0</v>
      </c>
      <c r="S66" s="23">
        <f t="shared" si="17"/>
        <v>0</v>
      </c>
      <c r="T66" s="114"/>
    </row>
    <row r="67" spans="1:20" ht="15.75" thickBot="1" x14ac:dyDescent="0.3">
      <c r="A67" s="194" t="s">
        <v>24</v>
      </c>
      <c r="B67" s="195"/>
      <c r="C67" s="196"/>
      <c r="D67" s="33"/>
      <c r="E67" s="34"/>
      <c r="F67" s="34"/>
      <c r="G67" s="35"/>
      <c r="H67" s="36">
        <f>I67+J67+K67</f>
        <v>558696193.39999998</v>
      </c>
      <c r="I67" s="36">
        <v>0</v>
      </c>
      <c r="J67" s="36">
        <f>J62+J63+J64+J65+J66</f>
        <v>363510581.07999998</v>
      </c>
      <c r="K67" s="36">
        <f>K62+K63+K64+K65+K66</f>
        <v>195185612.31999999</v>
      </c>
      <c r="L67" s="36">
        <f>M67+N67+O67</f>
        <v>558696193.39999998</v>
      </c>
      <c r="M67" s="36">
        <f>M62+M63+M64+M65+M66</f>
        <v>0</v>
      </c>
      <c r="N67" s="36">
        <f>N62+N63+N64+N65+N66</f>
        <v>363510581.06999999</v>
      </c>
      <c r="O67" s="36">
        <f>O62+O63++O64+O65+O66</f>
        <v>195185612.32999998</v>
      </c>
      <c r="P67" s="36">
        <f t="shared" ref="P67:S67" si="20">P62+P63++P64+P65+P66</f>
        <v>-7.4505805969238281E-9</v>
      </c>
      <c r="Q67" s="36">
        <f t="shared" si="20"/>
        <v>0</v>
      </c>
      <c r="R67" s="36">
        <f t="shared" si="20"/>
        <v>9.9999904632568359E-3</v>
      </c>
      <c r="S67" s="36">
        <f t="shared" si="20"/>
        <v>-9.9999979138374329E-3</v>
      </c>
      <c r="T67" s="138"/>
    </row>
    <row r="68" spans="1:20" ht="28.9" customHeight="1" x14ac:dyDescent="0.25">
      <c r="A68" s="3" t="s">
        <v>31</v>
      </c>
      <c r="B68" s="197" t="s">
        <v>91</v>
      </c>
      <c r="C68" s="198"/>
      <c r="D68" s="18"/>
      <c r="E68" s="19"/>
      <c r="F68" s="19"/>
      <c r="G68" s="20"/>
      <c r="H68" s="21">
        <f>I68+J68+K68</f>
        <v>0</v>
      </c>
      <c r="I68" s="22"/>
      <c r="J68" s="22"/>
      <c r="K68" s="23"/>
      <c r="L68" s="21">
        <f>M68+N68+O68</f>
        <v>0</v>
      </c>
      <c r="M68" s="22"/>
      <c r="N68" s="22"/>
      <c r="O68" s="23"/>
      <c r="P68" s="21">
        <f>Q68+R68+S68</f>
        <v>0</v>
      </c>
      <c r="Q68" s="22">
        <f t="shared" ref="Q68:S72" si="21">I68-M68</f>
        <v>0</v>
      </c>
      <c r="R68" s="22">
        <f t="shared" si="21"/>
        <v>0</v>
      </c>
      <c r="S68" s="23">
        <f t="shared" si="21"/>
        <v>0</v>
      </c>
      <c r="T68" s="115"/>
    </row>
    <row r="69" spans="1:20" ht="15.75" thickBot="1" x14ac:dyDescent="0.3">
      <c r="A69" s="3" t="s">
        <v>15</v>
      </c>
      <c r="B69" s="38"/>
      <c r="C69" s="96"/>
      <c r="D69" s="32"/>
      <c r="E69" s="29"/>
      <c r="F69" s="29"/>
      <c r="G69" s="25"/>
      <c r="H69" s="21">
        <f t="shared" ref="H69:H72" si="22">I69+J69+K69</f>
        <v>0</v>
      </c>
      <c r="I69" s="26"/>
      <c r="J69" s="26"/>
      <c r="K69" s="27"/>
      <c r="L69" s="21">
        <f t="shared" ref="L69:L72" si="23">M69+N69+O69</f>
        <v>0</v>
      </c>
      <c r="M69" s="26"/>
      <c r="N69" s="26"/>
      <c r="O69" s="27"/>
      <c r="P69" s="21">
        <f t="shared" ref="P69:P72" si="24">Q69+R69+S69</f>
        <v>0</v>
      </c>
      <c r="Q69" s="22">
        <f t="shared" si="21"/>
        <v>0</v>
      </c>
      <c r="R69" s="22">
        <f t="shared" si="21"/>
        <v>0</v>
      </c>
      <c r="S69" s="23">
        <f t="shared" si="21"/>
        <v>0</v>
      </c>
      <c r="T69" s="82"/>
    </row>
    <row r="70" spans="1:20" ht="15.75" hidden="1" thickBot="1" x14ac:dyDescent="0.3">
      <c r="A70" s="3" t="s">
        <v>16</v>
      </c>
      <c r="B70" s="38"/>
      <c r="C70" s="37" t="s">
        <v>26</v>
      </c>
      <c r="D70" s="32"/>
      <c r="E70" s="29"/>
      <c r="F70" s="29"/>
      <c r="G70" s="25"/>
      <c r="H70" s="21">
        <f t="shared" si="22"/>
        <v>0</v>
      </c>
      <c r="I70" s="26"/>
      <c r="J70" s="26"/>
      <c r="K70" s="27"/>
      <c r="L70" s="21">
        <f t="shared" si="23"/>
        <v>0</v>
      </c>
      <c r="M70" s="26"/>
      <c r="N70" s="26"/>
      <c r="O70" s="27"/>
      <c r="P70" s="21">
        <f t="shared" si="24"/>
        <v>0</v>
      </c>
      <c r="Q70" s="22">
        <f t="shared" si="21"/>
        <v>0</v>
      </c>
      <c r="R70" s="22">
        <f t="shared" si="21"/>
        <v>0</v>
      </c>
      <c r="S70" s="23">
        <f t="shared" si="21"/>
        <v>0</v>
      </c>
      <c r="T70" s="82"/>
    </row>
    <row r="71" spans="1:20" ht="15.75" hidden="1" thickBot="1" x14ac:dyDescent="0.3">
      <c r="A71" s="3" t="s">
        <v>17</v>
      </c>
      <c r="B71" s="38"/>
      <c r="C71" s="37" t="s">
        <v>26</v>
      </c>
      <c r="D71" s="32"/>
      <c r="E71" s="29"/>
      <c r="F71" s="29"/>
      <c r="G71" s="25"/>
      <c r="H71" s="21">
        <f t="shared" si="22"/>
        <v>0</v>
      </c>
      <c r="I71" s="26"/>
      <c r="J71" s="26"/>
      <c r="K71" s="27"/>
      <c r="L71" s="21">
        <f t="shared" si="23"/>
        <v>0</v>
      </c>
      <c r="M71" s="26"/>
      <c r="N71" s="26"/>
      <c r="O71" s="27"/>
      <c r="P71" s="21">
        <f t="shared" si="24"/>
        <v>0</v>
      </c>
      <c r="Q71" s="22">
        <f t="shared" si="21"/>
        <v>0</v>
      </c>
      <c r="R71" s="22">
        <f t="shared" si="21"/>
        <v>0</v>
      </c>
      <c r="S71" s="23">
        <f t="shared" si="21"/>
        <v>0</v>
      </c>
      <c r="T71" s="82"/>
    </row>
    <row r="72" spans="1:20" ht="15.75" hidden="1" thickBot="1" x14ac:dyDescent="0.3">
      <c r="A72" s="3" t="s">
        <v>18</v>
      </c>
      <c r="B72" s="38"/>
      <c r="C72" s="37" t="s">
        <v>26</v>
      </c>
      <c r="D72" s="32"/>
      <c r="E72" s="29"/>
      <c r="F72" s="29"/>
      <c r="G72" s="25"/>
      <c r="H72" s="21">
        <f t="shared" si="22"/>
        <v>0</v>
      </c>
      <c r="I72" s="26"/>
      <c r="J72" s="26"/>
      <c r="K72" s="27"/>
      <c r="L72" s="21">
        <f t="shared" si="23"/>
        <v>0</v>
      </c>
      <c r="M72" s="26"/>
      <c r="N72" s="26"/>
      <c r="O72" s="27"/>
      <c r="P72" s="21">
        <f t="shared" si="24"/>
        <v>0</v>
      </c>
      <c r="Q72" s="22">
        <f t="shared" si="21"/>
        <v>0</v>
      </c>
      <c r="R72" s="22">
        <f t="shared" si="21"/>
        <v>0</v>
      </c>
      <c r="S72" s="23">
        <f t="shared" si="21"/>
        <v>0</v>
      </c>
      <c r="T72" s="82"/>
    </row>
    <row r="73" spans="1:20" ht="15.75" thickBot="1" x14ac:dyDescent="0.3">
      <c r="A73" s="194" t="s">
        <v>24</v>
      </c>
      <c r="B73" s="195"/>
      <c r="C73" s="196"/>
      <c r="D73" s="33"/>
      <c r="E73" s="34"/>
      <c r="F73" s="34"/>
      <c r="G73" s="35"/>
      <c r="H73" s="36">
        <f>I73+J73+K73</f>
        <v>0</v>
      </c>
      <c r="I73" s="36">
        <f>I68+I69+I70+I71+I72</f>
        <v>0</v>
      </c>
      <c r="J73" s="36">
        <f>J68+J69+J70+J71+J72</f>
        <v>0</v>
      </c>
      <c r="K73" s="36">
        <f>K68+K69+K70+K71+K72</f>
        <v>0</v>
      </c>
      <c r="L73" s="36">
        <f>M73+N73+O73</f>
        <v>0</v>
      </c>
      <c r="M73" s="36">
        <f>M68+M69+M70+M71+M72</f>
        <v>0</v>
      </c>
      <c r="N73" s="36">
        <f t="shared" ref="N73" si="25">N68+N69+N70+N71+N72</f>
        <v>0</v>
      </c>
      <c r="O73" s="36">
        <f>O68+O69+O70+O71+O72</f>
        <v>0</v>
      </c>
      <c r="P73" s="36">
        <f>Q73+R73+S73</f>
        <v>0</v>
      </c>
      <c r="Q73" s="36">
        <f>Q68+Q69+Q70+Q71+Q72</f>
        <v>0</v>
      </c>
      <c r="R73" s="36">
        <f>R68+R69+R70+R71+R72</f>
        <v>0</v>
      </c>
      <c r="S73" s="36">
        <f>S68+S69+S70+S71+S72</f>
        <v>0</v>
      </c>
      <c r="T73" s="138"/>
    </row>
    <row r="74" spans="1:20" s="1" customFormat="1" ht="15.75" thickBot="1" x14ac:dyDescent="0.3">
      <c r="A74" s="210"/>
      <c r="B74" s="211"/>
      <c r="C74" s="211"/>
      <c r="D74" s="211"/>
      <c r="E74" s="211"/>
      <c r="F74" s="211"/>
      <c r="G74" s="211"/>
      <c r="H74" s="211"/>
      <c r="I74" s="211"/>
      <c r="J74" s="211"/>
      <c r="K74" s="211"/>
      <c r="L74" s="211"/>
      <c r="M74" s="211"/>
      <c r="N74" s="211"/>
      <c r="O74" s="211"/>
      <c r="P74" s="211"/>
      <c r="Q74" s="211"/>
      <c r="R74" s="211"/>
      <c r="S74" s="211"/>
      <c r="T74" s="212"/>
    </row>
    <row r="75" spans="1:20" s="104" customFormat="1" ht="16.5" thickBot="1" x14ac:dyDescent="0.3">
      <c r="A75" s="213" t="s">
        <v>1</v>
      </c>
      <c r="B75" s="214"/>
      <c r="C75" s="215"/>
      <c r="D75" s="99"/>
      <c r="E75" s="100"/>
      <c r="F75" s="100"/>
      <c r="G75" s="101"/>
      <c r="H75" s="102">
        <f t="shared" ref="H75:S75" si="26">H35+H46+H60+H67+H73</f>
        <v>3471444046.2500005</v>
      </c>
      <c r="I75" s="102">
        <f t="shared" si="26"/>
        <v>871673600</v>
      </c>
      <c r="J75" s="102">
        <f t="shared" si="26"/>
        <v>2320949885.7600002</v>
      </c>
      <c r="K75" s="102">
        <f t="shared" si="26"/>
        <v>278820560.49000001</v>
      </c>
      <c r="L75" s="102">
        <f t="shared" si="26"/>
        <v>3279582008.6599998</v>
      </c>
      <c r="M75" s="102">
        <f t="shared" si="26"/>
        <v>845666245.86000001</v>
      </c>
      <c r="N75" s="102">
        <f t="shared" si="26"/>
        <v>2162811634.3000002</v>
      </c>
      <c r="O75" s="102">
        <f t="shared" si="26"/>
        <v>271104128.5</v>
      </c>
      <c r="P75" s="102">
        <f t="shared" si="26"/>
        <v>191862037.59</v>
      </c>
      <c r="Q75" s="102">
        <f t="shared" si="26"/>
        <v>26007354.139999986</v>
      </c>
      <c r="R75" s="102">
        <f t="shared" si="26"/>
        <v>158138251.46000001</v>
      </c>
      <c r="S75" s="102">
        <f t="shared" si="26"/>
        <v>7716431.9900000021</v>
      </c>
      <c r="T75" s="103"/>
    </row>
    <row r="76" spans="1:20" s="1" customFormat="1" ht="13.15" customHeight="1" x14ac:dyDescent="0.25">
      <c r="A76" s="6"/>
      <c r="B76" s="52"/>
      <c r="C76" s="53"/>
      <c r="D76" s="52"/>
      <c r="E76" s="52"/>
      <c r="F76" s="52"/>
      <c r="G76" s="52"/>
      <c r="H76" s="54"/>
      <c r="I76" s="55"/>
      <c r="J76" s="55"/>
      <c r="K76" s="55"/>
      <c r="L76" s="54"/>
      <c r="M76" s="55"/>
      <c r="N76" s="55"/>
      <c r="O76" s="55"/>
      <c r="P76" s="54"/>
      <c r="Q76" s="55"/>
      <c r="R76" s="55"/>
      <c r="S76" s="55"/>
      <c r="T76" s="87"/>
    </row>
    <row r="77" spans="1:20" s="1" customFormat="1" ht="9" customHeight="1" x14ac:dyDescent="0.25">
      <c r="A77" s="6"/>
      <c r="B77" s="52"/>
      <c r="C77" s="53"/>
      <c r="D77" s="52"/>
      <c r="E77" s="52"/>
      <c r="F77" s="52"/>
      <c r="G77" s="52"/>
      <c r="H77" s="54"/>
      <c r="I77" s="55"/>
      <c r="J77" s="55"/>
      <c r="K77" s="55"/>
      <c r="L77" s="54"/>
      <c r="M77" s="55"/>
      <c r="N77" s="55"/>
      <c r="O77" s="55"/>
      <c r="P77" s="54"/>
      <c r="Q77" s="55"/>
      <c r="R77" s="55"/>
      <c r="S77" s="55"/>
      <c r="T77" s="87"/>
    </row>
    <row r="78" spans="1:20" s="1" customFormat="1" hidden="1" x14ac:dyDescent="0.25">
      <c r="A78" s="6"/>
      <c r="B78" s="52"/>
      <c r="C78" s="53"/>
      <c r="D78" s="52"/>
      <c r="E78" s="52"/>
      <c r="F78" s="52"/>
      <c r="G78" s="52"/>
      <c r="H78" s="54"/>
      <c r="I78" s="55"/>
      <c r="J78" s="55"/>
      <c r="K78" s="55"/>
      <c r="L78" s="54"/>
      <c r="M78" s="55"/>
      <c r="N78" s="55"/>
      <c r="O78" s="55"/>
      <c r="P78" s="54"/>
      <c r="Q78" s="55"/>
      <c r="R78" s="55"/>
      <c r="S78" s="55"/>
      <c r="T78" s="87"/>
    </row>
    <row r="79" spans="1:20" s="1" customFormat="1" x14ac:dyDescent="0.25">
      <c r="A79" s="6"/>
      <c r="B79" s="52"/>
      <c r="C79" s="53"/>
      <c r="D79" s="52"/>
      <c r="E79" s="52"/>
      <c r="F79" s="52"/>
      <c r="G79" s="52"/>
      <c r="H79" s="54"/>
      <c r="I79" s="55"/>
      <c r="J79" s="55"/>
      <c r="K79" s="55"/>
      <c r="L79" s="54"/>
      <c r="M79" s="55"/>
      <c r="N79" s="55"/>
      <c r="O79" s="55"/>
      <c r="P79" s="54"/>
      <c r="Q79" s="55"/>
      <c r="R79" s="55"/>
      <c r="S79" s="55"/>
      <c r="T79" s="87"/>
    </row>
    <row r="80" spans="1:20" s="1" customFormat="1" ht="30.75" x14ac:dyDescent="0.25">
      <c r="A80" s="6"/>
      <c r="B80" s="126"/>
      <c r="C80" s="127"/>
      <c r="D80" s="126"/>
      <c r="E80" s="126"/>
      <c r="F80" s="126"/>
      <c r="G80" s="126"/>
      <c r="H80" s="128"/>
      <c r="I80" s="128"/>
      <c r="J80" s="55"/>
      <c r="K80" s="55"/>
      <c r="L80" s="54"/>
      <c r="M80" s="55"/>
      <c r="N80" s="55"/>
      <c r="O80" s="55"/>
      <c r="P80" s="54"/>
      <c r="Q80" s="55"/>
      <c r="R80" s="55"/>
      <c r="S80" s="55"/>
      <c r="T80" s="87"/>
    </row>
    <row r="81" spans="1:21" ht="45.75" customHeight="1" x14ac:dyDescent="0.25">
      <c r="A81" s="118" t="s">
        <v>92</v>
      </c>
      <c r="B81" s="130"/>
      <c r="C81" s="130"/>
      <c r="D81" s="130"/>
      <c r="E81" s="130"/>
      <c r="F81" s="132"/>
      <c r="G81" s="132"/>
      <c r="H81" s="133"/>
      <c r="I81" s="131" t="s">
        <v>47</v>
      </c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88"/>
    </row>
    <row r="82" spans="1:21" ht="23.25" x14ac:dyDescent="0.25">
      <c r="A82" s="129"/>
      <c r="B82" s="129"/>
      <c r="C82" s="121"/>
      <c r="D82" s="121"/>
      <c r="E82" s="122"/>
      <c r="F82" s="122"/>
      <c r="G82" s="122"/>
      <c r="H82" s="123"/>
      <c r="I82" s="56"/>
      <c r="J82" s="57"/>
      <c r="K82" s="62"/>
      <c r="L82" s="63">
        <f>H75-L75</f>
        <v>191862037.59000063</v>
      </c>
      <c r="M82" s="63">
        <f>I75-M75</f>
        <v>26007354.139999986</v>
      </c>
      <c r="N82" s="63">
        <f>J75-N75</f>
        <v>158138251.46000004</v>
      </c>
      <c r="O82" s="63">
        <f>K75-O75</f>
        <v>7716431.9900000095</v>
      </c>
      <c r="P82" s="63">
        <f>H75-L75</f>
        <v>191862037.59000063</v>
      </c>
      <c r="Q82" s="62"/>
      <c r="R82" s="62"/>
      <c r="S82" s="63">
        <f>S75-O82</f>
        <v>-7.4505805969238281E-9</v>
      </c>
      <c r="T82" s="89"/>
      <c r="U82" s="64"/>
    </row>
    <row r="83" spans="1:21" ht="23.25" x14ac:dyDescent="0.25">
      <c r="A83" s="118" t="s">
        <v>107</v>
      </c>
      <c r="B83" s="119"/>
      <c r="C83" s="124"/>
      <c r="D83" s="124"/>
      <c r="E83" s="125"/>
      <c r="F83" s="124"/>
      <c r="G83" s="124"/>
      <c r="H83" s="124"/>
      <c r="I83" s="65"/>
      <c r="J83" s="57"/>
      <c r="K83" s="62"/>
      <c r="L83" s="62"/>
      <c r="M83" s="62"/>
      <c r="N83" s="62"/>
      <c r="O83" s="62"/>
      <c r="P83" s="63">
        <f>P75-P82</f>
        <v>-6.2584877014160156E-7</v>
      </c>
      <c r="Q83" s="62"/>
      <c r="R83" s="62"/>
      <c r="S83" s="62"/>
      <c r="T83" s="89"/>
      <c r="U83" s="64"/>
    </row>
    <row r="84" spans="1:21" ht="3" customHeight="1" x14ac:dyDescent="0.25">
      <c r="A84" s="129"/>
      <c r="B84" s="120"/>
      <c r="C84" s="125"/>
      <c r="D84" s="125"/>
      <c r="E84" s="125"/>
      <c r="F84" s="124"/>
      <c r="G84" s="124"/>
      <c r="H84" s="124"/>
      <c r="I84" s="65"/>
      <c r="J84" s="57"/>
      <c r="K84" s="62"/>
      <c r="L84" s="62"/>
      <c r="M84" s="62"/>
      <c r="N84" s="62"/>
      <c r="O84" s="62"/>
      <c r="P84" s="62"/>
      <c r="Q84" s="62"/>
      <c r="R84" s="62"/>
      <c r="S84" s="62"/>
      <c r="T84" s="89"/>
      <c r="U84" s="64"/>
    </row>
    <row r="85" spans="1:21" ht="23.25" x14ac:dyDescent="0.25">
      <c r="A85" s="129"/>
      <c r="B85" s="120" t="s">
        <v>106</v>
      </c>
      <c r="C85" s="125"/>
      <c r="D85" s="125"/>
      <c r="E85" s="125"/>
      <c r="F85" s="124"/>
      <c r="G85" s="124"/>
      <c r="H85" s="124"/>
      <c r="I85" s="65"/>
      <c r="J85" s="57"/>
      <c r="K85" s="62"/>
      <c r="L85" s="62"/>
      <c r="M85" s="62"/>
      <c r="N85" s="62"/>
      <c r="O85" s="62"/>
      <c r="P85" s="62"/>
      <c r="Q85" s="62"/>
      <c r="R85" s="62"/>
      <c r="S85" s="62"/>
      <c r="T85" s="89"/>
      <c r="U85" s="64"/>
    </row>
    <row r="86" spans="1:21" x14ac:dyDescent="0.25">
      <c r="A86" s="65"/>
      <c r="B86" s="6"/>
      <c r="C86" s="6"/>
      <c r="D86" s="6"/>
      <c r="E86" s="6"/>
      <c r="F86" s="6"/>
      <c r="G86" s="6"/>
      <c r="H86" s="56"/>
      <c r="I86" s="56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88"/>
    </row>
    <row r="87" spans="1:21" x14ac:dyDescent="0.25">
      <c r="A87" s="65"/>
      <c r="B87" s="6"/>
      <c r="C87" s="6"/>
      <c r="D87" s="6"/>
      <c r="E87" s="6"/>
      <c r="F87" s="6"/>
      <c r="G87" s="6"/>
      <c r="H87" s="56"/>
      <c r="I87" s="56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88"/>
    </row>
    <row r="88" spans="1:21" x14ac:dyDescent="0.25">
      <c r="A88" s="65"/>
      <c r="B88" s="6"/>
      <c r="C88" s="6"/>
      <c r="D88" s="6"/>
      <c r="E88" s="6"/>
      <c r="F88" s="6"/>
      <c r="G88" s="6"/>
      <c r="H88" s="56"/>
      <c r="I88" s="56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88"/>
    </row>
    <row r="89" spans="1:21" x14ac:dyDescent="0.25">
      <c r="A89" s="65"/>
      <c r="B89" s="6"/>
      <c r="C89" s="6"/>
      <c r="D89" s="6"/>
      <c r="E89" s="6"/>
      <c r="F89" s="6"/>
      <c r="G89" s="6"/>
      <c r="H89" s="56"/>
      <c r="I89" s="56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88"/>
    </row>
    <row r="90" spans="1:21" x14ac:dyDescent="0.25">
      <c r="A90" s="65"/>
      <c r="B90" s="6"/>
      <c r="C90" s="6"/>
      <c r="D90" s="6"/>
      <c r="E90" s="6"/>
      <c r="F90" s="6"/>
      <c r="G90" s="6"/>
      <c r="H90" s="56"/>
      <c r="I90" s="56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88"/>
    </row>
    <row r="91" spans="1:21" x14ac:dyDescent="0.25">
      <c r="A91" s="65"/>
      <c r="B91" s="6"/>
      <c r="C91" s="6"/>
      <c r="D91" s="6"/>
      <c r="E91" s="6"/>
      <c r="F91" s="6"/>
      <c r="G91" s="6"/>
      <c r="H91" s="56"/>
      <c r="I91" s="56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88"/>
    </row>
    <row r="92" spans="1:21" x14ac:dyDescent="0.25">
      <c r="A92" s="65"/>
      <c r="B92" s="6"/>
      <c r="C92" s="6"/>
      <c r="D92" s="6"/>
      <c r="E92" s="6"/>
      <c r="F92" s="6"/>
      <c r="G92" s="6"/>
      <c r="H92" s="56"/>
      <c r="I92" s="56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88"/>
    </row>
    <row r="93" spans="1:21" x14ac:dyDescent="0.25">
      <c r="A93" s="65"/>
      <c r="B93" s="6"/>
      <c r="C93" s="6"/>
      <c r="D93" s="6"/>
      <c r="E93" s="6"/>
      <c r="F93" s="6"/>
      <c r="G93" s="6"/>
      <c r="H93" s="56"/>
      <c r="I93" s="56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88"/>
    </row>
    <row r="94" spans="1:21" x14ac:dyDescent="0.25">
      <c r="A94" s="65"/>
      <c r="B94" s="6"/>
      <c r="C94" s="6"/>
      <c r="D94" s="6"/>
      <c r="E94" s="6"/>
      <c r="F94" s="6"/>
      <c r="G94" s="6"/>
      <c r="H94" s="56"/>
      <c r="I94" s="56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88"/>
    </row>
    <row r="95" spans="1:21" x14ac:dyDescent="0.25">
      <c r="A95" s="65"/>
      <c r="B95" s="6"/>
      <c r="C95" s="6"/>
      <c r="D95" s="6"/>
      <c r="E95" s="6"/>
      <c r="F95" s="6"/>
      <c r="G95" s="6"/>
      <c r="H95" s="56"/>
      <c r="I95" s="56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88"/>
    </row>
    <row r="96" spans="1:21" x14ac:dyDescent="0.25">
      <c r="A96" s="65"/>
      <c r="B96" s="6"/>
      <c r="C96" s="6"/>
      <c r="D96" s="6"/>
      <c r="E96" s="6"/>
      <c r="F96" s="6"/>
      <c r="G96" s="6"/>
      <c r="H96" s="56"/>
      <c r="I96" s="56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88"/>
    </row>
    <row r="97" spans="1:20" x14ac:dyDescent="0.25">
      <c r="A97" s="65"/>
      <c r="B97" s="6"/>
      <c r="C97" s="6"/>
      <c r="D97" s="6"/>
      <c r="E97" s="6"/>
      <c r="F97" s="6"/>
      <c r="G97" s="6"/>
      <c r="H97" s="56"/>
      <c r="I97" s="56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88"/>
    </row>
    <row r="98" spans="1:20" x14ac:dyDescent="0.25">
      <c r="A98" s="65"/>
      <c r="B98" s="6"/>
      <c r="C98" s="6"/>
      <c r="D98" s="6"/>
      <c r="E98" s="6"/>
      <c r="F98" s="6"/>
      <c r="G98" s="6"/>
      <c r="H98" s="56"/>
      <c r="I98" s="56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88"/>
    </row>
    <row r="99" spans="1:20" x14ac:dyDescent="0.25">
      <c r="A99" s="65"/>
      <c r="B99" s="6"/>
      <c r="C99" s="6"/>
      <c r="D99" s="6"/>
      <c r="E99" s="6"/>
      <c r="F99" s="6"/>
      <c r="G99" s="6"/>
      <c r="H99" s="56"/>
      <c r="I99" s="56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88"/>
    </row>
    <row r="100" spans="1:20" x14ac:dyDescent="0.25">
      <c r="A100" s="65"/>
      <c r="B100" s="6"/>
      <c r="C100" s="6"/>
      <c r="D100" s="6"/>
      <c r="E100" s="6"/>
      <c r="F100" s="6"/>
      <c r="G100" s="6"/>
      <c r="H100" s="56"/>
      <c r="I100" s="56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88"/>
    </row>
    <row r="101" spans="1:20" x14ac:dyDescent="0.25">
      <c r="A101" s="65"/>
      <c r="B101" s="6"/>
      <c r="C101" s="6"/>
      <c r="D101" s="6"/>
      <c r="E101" s="6"/>
      <c r="F101" s="6"/>
      <c r="G101" s="6"/>
      <c r="H101" s="56"/>
      <c r="I101" s="56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88"/>
    </row>
    <row r="102" spans="1:20" x14ac:dyDescent="0.25">
      <c r="A102" s="65"/>
      <c r="B102" s="6"/>
      <c r="C102" s="6"/>
      <c r="D102" s="6"/>
      <c r="E102" s="6"/>
      <c r="F102" s="6"/>
      <c r="G102" s="6"/>
      <c r="H102" s="56"/>
      <c r="I102" s="56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88"/>
    </row>
    <row r="103" spans="1:20" x14ac:dyDescent="0.25">
      <c r="A103" s="65"/>
      <c r="B103" s="6"/>
      <c r="C103" s="6"/>
      <c r="D103" s="6"/>
      <c r="E103" s="6"/>
      <c r="F103" s="6"/>
      <c r="G103" s="6"/>
      <c r="H103" s="56"/>
      <c r="I103" s="56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88"/>
    </row>
    <row r="104" spans="1:20" x14ac:dyDescent="0.25">
      <c r="A104" s="65"/>
      <c r="B104" s="6"/>
      <c r="C104" s="6"/>
      <c r="D104" s="6"/>
      <c r="E104" s="6"/>
      <c r="F104" s="6"/>
      <c r="G104" s="6"/>
      <c r="H104" s="56"/>
      <c r="I104" s="56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88"/>
    </row>
    <row r="105" spans="1:20" x14ac:dyDescent="0.25">
      <c r="A105" s="65"/>
      <c r="B105" s="6"/>
      <c r="C105" s="6"/>
      <c r="D105" s="6"/>
      <c r="E105" s="6"/>
      <c r="F105" s="6"/>
      <c r="G105" s="6"/>
      <c r="H105" s="56"/>
      <c r="I105" s="56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88"/>
    </row>
    <row r="106" spans="1:20" x14ac:dyDescent="0.25">
      <c r="A106" s="65"/>
      <c r="B106" s="6"/>
      <c r="C106" s="6"/>
      <c r="D106" s="6"/>
      <c r="E106" s="6"/>
      <c r="F106" s="6"/>
      <c r="G106" s="6"/>
      <c r="H106" s="56"/>
      <c r="I106" s="56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88"/>
    </row>
    <row r="107" spans="1:20" x14ac:dyDescent="0.25">
      <c r="A107" s="65"/>
      <c r="B107" s="6"/>
      <c r="C107" s="6"/>
      <c r="D107" s="6"/>
      <c r="E107" s="6"/>
      <c r="F107" s="6"/>
      <c r="G107" s="6"/>
      <c r="H107" s="56"/>
      <c r="I107" s="56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88"/>
    </row>
    <row r="108" spans="1:20" x14ac:dyDescent="0.25">
      <c r="A108" s="65"/>
      <c r="B108" s="6"/>
      <c r="C108" s="6"/>
      <c r="D108" s="6"/>
      <c r="E108" s="6"/>
      <c r="F108" s="6"/>
      <c r="G108" s="6"/>
      <c r="H108" s="56"/>
      <c r="I108" s="56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88"/>
    </row>
    <row r="109" spans="1:20" x14ac:dyDescent="0.25">
      <c r="A109" s="65"/>
      <c r="B109" s="6"/>
      <c r="C109" s="6"/>
      <c r="D109" s="6"/>
      <c r="E109" s="6"/>
      <c r="F109" s="6"/>
      <c r="G109" s="6"/>
      <c r="H109" s="56"/>
      <c r="I109" s="56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88"/>
    </row>
    <row r="110" spans="1:20" x14ac:dyDescent="0.25">
      <c r="A110" s="65"/>
      <c r="B110" s="6"/>
      <c r="C110" s="6"/>
      <c r="D110" s="6"/>
      <c r="E110" s="6"/>
      <c r="F110" s="6"/>
      <c r="G110" s="6"/>
      <c r="H110" s="56"/>
      <c r="I110" s="56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88"/>
    </row>
    <row r="111" spans="1:20" x14ac:dyDescent="0.25">
      <c r="A111" s="65"/>
      <c r="B111" s="6"/>
      <c r="C111" s="6"/>
      <c r="D111" s="6"/>
      <c r="E111" s="6"/>
      <c r="F111" s="6"/>
      <c r="G111" s="6"/>
      <c r="H111" s="56"/>
      <c r="I111" s="56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88"/>
    </row>
    <row r="112" spans="1:20" x14ac:dyDescent="0.25">
      <c r="A112" s="65"/>
      <c r="B112" s="6"/>
      <c r="C112" s="6"/>
      <c r="D112" s="6"/>
      <c r="E112" s="6"/>
      <c r="F112" s="6"/>
      <c r="G112" s="6"/>
      <c r="H112" s="56"/>
      <c r="I112" s="56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88"/>
    </row>
    <row r="113" spans="1:20" x14ac:dyDescent="0.25">
      <c r="A113" s="65"/>
      <c r="B113" s="6"/>
      <c r="C113" s="6"/>
      <c r="D113" s="6"/>
      <c r="E113" s="6"/>
      <c r="F113" s="6"/>
      <c r="G113" s="6"/>
      <c r="H113" s="56"/>
      <c r="I113" s="56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88"/>
    </row>
    <row r="114" spans="1:20" x14ac:dyDescent="0.25">
      <c r="A114" s="65"/>
      <c r="B114" s="6"/>
      <c r="C114" s="6"/>
      <c r="D114" s="6"/>
      <c r="E114" s="6"/>
      <c r="F114" s="6"/>
      <c r="G114" s="6"/>
      <c r="H114" s="56"/>
      <c r="I114" s="56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88"/>
    </row>
    <row r="115" spans="1:20" x14ac:dyDescent="0.25">
      <c r="A115" s="65"/>
      <c r="B115" s="6"/>
      <c r="C115" s="6"/>
      <c r="D115" s="6"/>
      <c r="E115" s="6"/>
      <c r="F115" s="6"/>
      <c r="G115" s="6"/>
      <c r="H115" s="56"/>
      <c r="I115" s="56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88"/>
    </row>
    <row r="116" spans="1:20" x14ac:dyDescent="0.25">
      <c r="A116" s="65"/>
      <c r="B116" s="6"/>
      <c r="C116" s="6"/>
      <c r="D116" s="6"/>
      <c r="E116" s="6"/>
      <c r="F116" s="6"/>
      <c r="G116" s="6"/>
      <c r="H116" s="56"/>
      <c r="I116" s="56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88"/>
    </row>
    <row r="117" spans="1:20" x14ac:dyDescent="0.25">
      <c r="A117" s="65"/>
      <c r="B117" s="6"/>
      <c r="C117" s="6"/>
      <c r="D117" s="6"/>
      <c r="E117" s="6"/>
      <c r="F117" s="6"/>
      <c r="G117" s="6"/>
      <c r="H117" s="56"/>
      <c r="I117" s="56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88"/>
    </row>
    <row r="118" spans="1:20" x14ac:dyDescent="0.25">
      <c r="A118" s="65"/>
      <c r="B118" s="6"/>
      <c r="C118" s="6"/>
      <c r="D118" s="6"/>
      <c r="E118" s="6"/>
      <c r="F118" s="6"/>
      <c r="G118" s="6"/>
      <c r="H118" s="56"/>
      <c r="I118" s="56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88"/>
    </row>
    <row r="119" spans="1:20" x14ac:dyDescent="0.25">
      <c r="A119" s="65"/>
      <c r="B119" s="6"/>
      <c r="C119" s="6"/>
      <c r="D119" s="6"/>
      <c r="E119" s="6"/>
      <c r="F119" s="6"/>
      <c r="G119" s="6"/>
      <c r="H119" s="56"/>
      <c r="I119" s="56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88"/>
    </row>
    <row r="120" spans="1:20" x14ac:dyDescent="0.25">
      <c r="A120" s="65"/>
      <c r="B120" s="6"/>
      <c r="C120" s="6"/>
      <c r="D120" s="6"/>
      <c r="E120" s="6"/>
      <c r="F120" s="6"/>
      <c r="G120" s="6"/>
      <c r="H120" s="56"/>
      <c r="I120" s="56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88"/>
    </row>
    <row r="121" spans="1:20" x14ac:dyDescent="0.25">
      <c r="A121" s="65"/>
      <c r="B121" s="6"/>
      <c r="C121" s="6"/>
      <c r="D121" s="6"/>
      <c r="E121" s="6"/>
      <c r="F121" s="6"/>
      <c r="G121" s="6"/>
      <c r="H121" s="56"/>
      <c r="I121" s="56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88"/>
    </row>
    <row r="122" spans="1:20" x14ac:dyDescent="0.25">
      <c r="A122" s="65"/>
      <c r="B122" s="6"/>
      <c r="C122" s="6"/>
      <c r="D122" s="6"/>
      <c r="E122" s="6"/>
      <c r="F122" s="6"/>
      <c r="G122" s="6"/>
      <c r="H122" s="56"/>
      <c r="I122" s="56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88"/>
    </row>
    <row r="123" spans="1:20" x14ac:dyDescent="0.25">
      <c r="A123" s="65"/>
      <c r="B123" s="6"/>
      <c r="C123" s="6"/>
      <c r="D123" s="6"/>
      <c r="E123" s="6"/>
      <c r="F123" s="6"/>
      <c r="G123" s="6"/>
      <c r="H123" s="56"/>
      <c r="I123" s="56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88"/>
    </row>
    <row r="124" spans="1:20" x14ac:dyDescent="0.25">
      <c r="A124" s="65"/>
      <c r="B124" s="6"/>
      <c r="C124" s="6"/>
      <c r="D124" s="6"/>
      <c r="E124" s="6"/>
      <c r="F124" s="6"/>
      <c r="G124" s="6"/>
      <c r="H124" s="56"/>
      <c r="I124" s="56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88"/>
    </row>
    <row r="125" spans="1:20" x14ac:dyDescent="0.25">
      <c r="A125" s="65"/>
      <c r="B125" s="6"/>
      <c r="C125" s="6"/>
      <c r="D125" s="6"/>
      <c r="E125" s="6"/>
      <c r="F125" s="6"/>
      <c r="G125" s="6"/>
      <c r="H125" s="56"/>
      <c r="I125" s="56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88"/>
    </row>
    <row r="126" spans="1:20" x14ac:dyDescent="0.25">
      <c r="A126" s="65"/>
      <c r="B126" s="6"/>
      <c r="C126" s="6"/>
      <c r="D126" s="6"/>
      <c r="E126" s="6"/>
      <c r="F126" s="6"/>
      <c r="G126" s="6"/>
      <c r="H126" s="56"/>
      <c r="I126" s="56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88"/>
    </row>
    <row r="127" spans="1:20" x14ac:dyDescent="0.25">
      <c r="A127" s="65"/>
      <c r="B127" s="6"/>
      <c r="C127" s="6"/>
      <c r="D127" s="6"/>
      <c r="E127" s="6"/>
      <c r="F127" s="6"/>
      <c r="G127" s="6"/>
      <c r="H127" s="56"/>
      <c r="I127" s="56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88"/>
    </row>
    <row r="128" spans="1:20" x14ac:dyDescent="0.25">
      <c r="A128" s="65"/>
      <c r="B128" s="6"/>
      <c r="C128" s="6"/>
      <c r="D128" s="6"/>
      <c r="E128" s="6"/>
      <c r="F128" s="6"/>
      <c r="G128" s="6"/>
      <c r="H128" s="56"/>
      <c r="I128" s="56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88"/>
    </row>
    <row r="129" spans="1:20" x14ac:dyDescent="0.25">
      <c r="A129" s="65"/>
      <c r="B129" s="6"/>
      <c r="C129" s="6"/>
      <c r="D129" s="6"/>
      <c r="E129" s="6"/>
      <c r="F129" s="6"/>
      <c r="G129" s="6"/>
      <c r="H129" s="56"/>
      <c r="I129" s="56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88"/>
    </row>
    <row r="130" spans="1:20" x14ac:dyDescent="0.25">
      <c r="A130" s="65"/>
      <c r="B130" s="6"/>
      <c r="C130" s="6"/>
      <c r="D130" s="6"/>
      <c r="E130" s="6"/>
      <c r="F130" s="6"/>
      <c r="G130" s="6"/>
      <c r="H130" s="56"/>
      <c r="I130" s="56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88"/>
    </row>
    <row r="131" spans="1:20" x14ac:dyDescent="0.25">
      <c r="A131" s="65"/>
      <c r="B131" s="6"/>
      <c r="C131" s="6"/>
      <c r="D131" s="6"/>
      <c r="E131" s="6"/>
      <c r="F131" s="6"/>
      <c r="G131" s="6"/>
      <c r="H131" s="56"/>
      <c r="I131" s="56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88"/>
    </row>
    <row r="132" spans="1:20" x14ac:dyDescent="0.25">
      <c r="A132" s="65"/>
      <c r="B132" s="6"/>
      <c r="C132" s="6"/>
      <c r="D132" s="6"/>
      <c r="E132" s="6"/>
      <c r="F132" s="6"/>
      <c r="G132" s="6"/>
      <c r="H132" s="56"/>
      <c r="I132" s="56"/>
      <c r="J132" s="57"/>
      <c r="K132" s="57"/>
      <c r="L132" s="57"/>
      <c r="M132" s="57"/>
      <c r="N132" s="57"/>
      <c r="O132" s="57"/>
      <c r="P132" s="57"/>
      <c r="Q132" s="57"/>
      <c r="R132" s="57"/>
      <c r="S132" s="57"/>
      <c r="T132" s="88"/>
    </row>
    <row r="133" spans="1:20" x14ac:dyDescent="0.25">
      <c r="A133" s="65"/>
      <c r="B133" s="6"/>
      <c r="C133" s="6"/>
      <c r="D133" s="6"/>
      <c r="E133" s="6"/>
      <c r="F133" s="6"/>
      <c r="G133" s="6"/>
      <c r="H133" s="56"/>
      <c r="I133" s="56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88"/>
    </row>
    <row r="134" spans="1:20" x14ac:dyDescent="0.25">
      <c r="A134" s="65"/>
      <c r="B134" s="6"/>
      <c r="C134" s="6"/>
      <c r="D134" s="6"/>
      <c r="E134" s="6"/>
      <c r="F134" s="6"/>
      <c r="G134" s="6"/>
      <c r="H134" s="56"/>
      <c r="I134" s="56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88"/>
    </row>
    <row r="135" spans="1:20" x14ac:dyDescent="0.25">
      <c r="A135" s="65"/>
      <c r="B135" s="6"/>
      <c r="C135" s="6"/>
      <c r="D135" s="6"/>
      <c r="E135" s="6"/>
      <c r="F135" s="6"/>
      <c r="G135" s="6"/>
      <c r="H135" s="56"/>
      <c r="I135" s="56"/>
      <c r="J135" s="57"/>
      <c r="K135" s="57"/>
      <c r="L135" s="57"/>
      <c r="M135" s="57"/>
      <c r="N135" s="57"/>
      <c r="O135" s="57"/>
      <c r="P135" s="57"/>
      <c r="Q135" s="57"/>
      <c r="R135" s="57"/>
      <c r="S135" s="57"/>
      <c r="T135" s="88"/>
    </row>
    <row r="136" spans="1:20" x14ac:dyDescent="0.25">
      <c r="A136" s="65"/>
      <c r="B136" s="6"/>
      <c r="C136" s="6"/>
      <c r="D136" s="6"/>
      <c r="E136" s="6"/>
      <c r="F136" s="6"/>
      <c r="G136" s="6"/>
      <c r="H136" s="56"/>
      <c r="I136" s="56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88"/>
    </row>
    <row r="137" spans="1:20" x14ac:dyDescent="0.25">
      <c r="A137" s="65"/>
      <c r="B137" s="6"/>
      <c r="C137" s="6"/>
      <c r="D137" s="6"/>
      <c r="E137" s="6"/>
      <c r="F137" s="6"/>
      <c r="G137" s="6"/>
      <c r="H137" s="56"/>
      <c r="I137" s="56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88"/>
    </row>
    <row r="138" spans="1:20" x14ac:dyDescent="0.25">
      <c r="A138" s="65"/>
      <c r="B138" s="6"/>
      <c r="C138" s="6"/>
      <c r="D138" s="6"/>
      <c r="E138" s="6"/>
      <c r="F138" s="6"/>
      <c r="G138" s="6"/>
      <c r="H138" s="56"/>
      <c r="I138" s="56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88"/>
    </row>
    <row r="139" spans="1:20" x14ac:dyDescent="0.25">
      <c r="A139" s="65"/>
      <c r="B139" s="6"/>
      <c r="C139" s="6"/>
      <c r="D139" s="6"/>
      <c r="E139" s="6"/>
      <c r="F139" s="6"/>
      <c r="G139" s="6"/>
      <c r="H139" s="56"/>
      <c r="I139" s="56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88"/>
    </row>
    <row r="140" spans="1:20" x14ac:dyDescent="0.25">
      <c r="A140" s="65"/>
      <c r="B140" s="6"/>
      <c r="C140" s="6"/>
      <c r="D140" s="6"/>
      <c r="E140" s="6"/>
      <c r="F140" s="6"/>
      <c r="G140" s="6"/>
      <c r="H140" s="56"/>
      <c r="I140" s="56"/>
      <c r="J140" s="57"/>
      <c r="K140" s="57"/>
      <c r="L140" s="57"/>
      <c r="M140" s="57"/>
      <c r="N140" s="57"/>
      <c r="O140" s="57"/>
      <c r="P140" s="57"/>
      <c r="Q140" s="57"/>
      <c r="R140" s="57"/>
      <c r="S140" s="57"/>
      <c r="T140" s="88"/>
    </row>
    <row r="141" spans="1:20" x14ac:dyDescent="0.25">
      <c r="A141" s="65"/>
      <c r="B141" s="6"/>
      <c r="C141" s="6"/>
      <c r="D141" s="6"/>
      <c r="E141" s="6"/>
      <c r="F141" s="6"/>
      <c r="G141" s="6"/>
      <c r="H141" s="56"/>
      <c r="I141" s="56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88"/>
    </row>
    <row r="142" spans="1:20" x14ac:dyDescent="0.25">
      <c r="A142" s="65"/>
      <c r="B142" s="6"/>
      <c r="C142" s="6"/>
      <c r="D142" s="6"/>
      <c r="E142" s="6"/>
      <c r="F142" s="6"/>
      <c r="G142" s="6"/>
      <c r="H142" s="56"/>
      <c r="I142" s="56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88"/>
    </row>
    <row r="143" spans="1:20" x14ac:dyDescent="0.25">
      <c r="A143" s="65"/>
      <c r="B143" s="6"/>
      <c r="C143" s="6"/>
      <c r="D143" s="6"/>
      <c r="E143" s="6"/>
      <c r="F143" s="6"/>
      <c r="G143" s="6"/>
      <c r="H143" s="56"/>
      <c r="I143" s="56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88"/>
    </row>
    <row r="144" spans="1:20" x14ac:dyDescent="0.25">
      <c r="A144" s="65"/>
      <c r="B144" s="6"/>
      <c r="C144" s="6"/>
      <c r="D144" s="6"/>
      <c r="E144" s="6"/>
      <c r="F144" s="6"/>
      <c r="G144" s="6"/>
      <c r="H144" s="56"/>
      <c r="I144" s="56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88"/>
    </row>
    <row r="145" spans="1:20" x14ac:dyDescent="0.25">
      <c r="A145" s="65"/>
      <c r="B145" s="6"/>
      <c r="C145" s="6"/>
      <c r="D145" s="6"/>
      <c r="E145" s="6"/>
      <c r="F145" s="6"/>
      <c r="G145" s="6"/>
      <c r="H145" s="56"/>
      <c r="I145" s="56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88"/>
    </row>
    <row r="146" spans="1:20" x14ac:dyDescent="0.25">
      <c r="A146" s="65"/>
      <c r="B146" s="6"/>
      <c r="C146" s="6"/>
      <c r="D146" s="6"/>
      <c r="E146" s="6"/>
      <c r="F146" s="6"/>
      <c r="G146" s="6"/>
      <c r="H146" s="56"/>
      <c r="I146" s="56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88"/>
    </row>
    <row r="147" spans="1:20" x14ac:dyDescent="0.25">
      <c r="A147" s="65"/>
      <c r="B147" s="6"/>
      <c r="C147" s="6"/>
      <c r="D147" s="6"/>
      <c r="E147" s="6"/>
      <c r="F147" s="6"/>
      <c r="G147" s="6"/>
      <c r="H147" s="56"/>
      <c r="I147" s="56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88"/>
    </row>
    <row r="148" spans="1:20" x14ac:dyDescent="0.25">
      <c r="A148" s="65"/>
      <c r="B148" s="6"/>
      <c r="C148" s="6"/>
      <c r="D148" s="6"/>
      <c r="E148" s="6"/>
      <c r="F148" s="6"/>
      <c r="G148" s="6"/>
      <c r="H148" s="56"/>
      <c r="I148" s="56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88"/>
    </row>
    <row r="149" spans="1:20" x14ac:dyDescent="0.25">
      <c r="A149" s="65"/>
      <c r="B149" s="6"/>
      <c r="C149" s="6"/>
      <c r="D149" s="6"/>
      <c r="E149" s="6"/>
      <c r="F149" s="6"/>
      <c r="G149" s="6"/>
      <c r="H149" s="56"/>
      <c r="I149" s="56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88"/>
    </row>
    <row r="150" spans="1:20" x14ac:dyDescent="0.25">
      <c r="A150" s="65"/>
      <c r="B150" s="6"/>
      <c r="C150" s="6"/>
      <c r="D150" s="6"/>
      <c r="E150" s="6"/>
      <c r="F150" s="6"/>
      <c r="G150" s="6"/>
      <c r="H150" s="56"/>
      <c r="I150" s="56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88"/>
    </row>
    <row r="151" spans="1:20" x14ac:dyDescent="0.25">
      <c r="A151" s="65"/>
      <c r="B151" s="6"/>
      <c r="C151" s="6"/>
      <c r="D151" s="6"/>
      <c r="E151" s="6"/>
      <c r="F151" s="6"/>
      <c r="G151" s="6"/>
      <c r="H151" s="56"/>
      <c r="I151" s="56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88"/>
    </row>
    <row r="152" spans="1:20" x14ac:dyDescent="0.25">
      <c r="A152" s="65"/>
      <c r="B152" s="6"/>
      <c r="C152" s="6"/>
      <c r="D152" s="6"/>
      <c r="E152" s="6"/>
      <c r="F152" s="6"/>
      <c r="G152" s="6"/>
      <c r="H152" s="56"/>
      <c r="I152" s="56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88"/>
    </row>
    <row r="153" spans="1:20" x14ac:dyDescent="0.25">
      <c r="A153" s="65"/>
      <c r="B153" s="6"/>
      <c r="C153" s="6"/>
      <c r="D153" s="6"/>
      <c r="E153" s="6"/>
      <c r="F153" s="6"/>
      <c r="G153" s="6"/>
      <c r="H153" s="56"/>
      <c r="I153" s="56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88"/>
    </row>
    <row r="154" spans="1:20" x14ac:dyDescent="0.25">
      <c r="A154" s="65"/>
      <c r="B154" s="6"/>
      <c r="C154" s="6"/>
      <c r="D154" s="6"/>
      <c r="E154" s="6"/>
      <c r="F154" s="6"/>
      <c r="G154" s="6"/>
      <c r="H154" s="56"/>
      <c r="I154" s="56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88"/>
    </row>
    <row r="155" spans="1:20" x14ac:dyDescent="0.25">
      <c r="A155" s="65"/>
      <c r="B155" s="6"/>
      <c r="C155" s="6"/>
      <c r="D155" s="6"/>
      <c r="E155" s="6"/>
      <c r="F155" s="6"/>
      <c r="G155" s="6"/>
      <c r="H155" s="56"/>
      <c r="I155" s="56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88"/>
    </row>
    <row r="156" spans="1:20" x14ac:dyDescent="0.25">
      <c r="A156" s="65"/>
      <c r="B156" s="6"/>
      <c r="C156" s="6"/>
      <c r="D156" s="6"/>
      <c r="E156" s="6"/>
      <c r="F156" s="6"/>
      <c r="G156" s="6"/>
      <c r="H156" s="56"/>
      <c r="I156" s="56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88"/>
    </row>
    <row r="157" spans="1:20" x14ac:dyDescent="0.25">
      <c r="A157" s="65"/>
      <c r="B157" s="6"/>
      <c r="C157" s="6"/>
      <c r="D157" s="6"/>
      <c r="E157" s="6"/>
      <c r="F157" s="6"/>
      <c r="G157" s="6"/>
      <c r="H157" s="56"/>
      <c r="I157" s="56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88"/>
    </row>
    <row r="158" spans="1:20" x14ac:dyDescent="0.25">
      <c r="A158" s="65"/>
      <c r="B158" s="6"/>
      <c r="C158" s="6"/>
      <c r="D158" s="6"/>
      <c r="E158" s="6"/>
      <c r="F158" s="6"/>
      <c r="G158" s="6"/>
      <c r="H158" s="56"/>
      <c r="I158" s="56"/>
      <c r="J158" s="57"/>
      <c r="K158" s="57"/>
      <c r="L158" s="57"/>
      <c r="M158" s="57"/>
      <c r="N158" s="57"/>
      <c r="O158" s="57"/>
      <c r="P158" s="57"/>
      <c r="Q158" s="57"/>
      <c r="R158" s="57"/>
      <c r="S158" s="57"/>
      <c r="T158" s="88"/>
    </row>
    <row r="159" spans="1:20" x14ac:dyDescent="0.25">
      <c r="A159" s="65"/>
      <c r="B159" s="6"/>
      <c r="C159" s="6"/>
      <c r="D159" s="6"/>
      <c r="E159" s="6"/>
      <c r="F159" s="6"/>
      <c r="G159" s="6"/>
      <c r="H159" s="56"/>
      <c r="I159" s="56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88"/>
    </row>
    <row r="160" spans="1:20" x14ac:dyDescent="0.25">
      <c r="A160" s="65"/>
      <c r="B160" s="6"/>
      <c r="C160" s="6"/>
      <c r="D160" s="6"/>
      <c r="E160" s="6"/>
      <c r="F160" s="6"/>
      <c r="G160" s="6"/>
      <c r="H160" s="56"/>
      <c r="I160" s="56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88"/>
    </row>
    <row r="161" spans="1:20" x14ac:dyDescent="0.25">
      <c r="A161" s="65"/>
      <c r="B161" s="6"/>
      <c r="C161" s="6"/>
      <c r="D161" s="6"/>
      <c r="E161" s="6"/>
      <c r="F161" s="6"/>
      <c r="G161" s="6"/>
      <c r="H161" s="56"/>
      <c r="I161" s="56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88"/>
    </row>
    <row r="162" spans="1:20" x14ac:dyDescent="0.25">
      <c r="A162" s="65"/>
      <c r="B162" s="6"/>
      <c r="C162" s="6"/>
      <c r="D162" s="6"/>
      <c r="E162" s="6"/>
      <c r="F162" s="6"/>
      <c r="G162" s="6"/>
      <c r="H162" s="56"/>
      <c r="I162" s="56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88"/>
    </row>
    <row r="163" spans="1:20" x14ac:dyDescent="0.25">
      <c r="A163" s="65"/>
      <c r="B163" s="6"/>
      <c r="C163" s="6"/>
      <c r="D163" s="6"/>
      <c r="E163" s="6"/>
      <c r="F163" s="6"/>
      <c r="G163" s="6"/>
      <c r="H163" s="56"/>
      <c r="I163" s="56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88"/>
    </row>
    <row r="164" spans="1:20" x14ac:dyDescent="0.25">
      <c r="A164" s="65"/>
      <c r="B164" s="6"/>
      <c r="C164" s="6"/>
      <c r="D164" s="6"/>
      <c r="E164" s="6"/>
      <c r="F164" s="6"/>
      <c r="G164" s="6"/>
      <c r="H164" s="56"/>
      <c r="I164" s="56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88"/>
    </row>
    <row r="165" spans="1:20" x14ac:dyDescent="0.25">
      <c r="A165" s="65"/>
      <c r="B165" s="6"/>
      <c r="C165" s="6"/>
      <c r="D165" s="6"/>
      <c r="E165" s="6"/>
      <c r="F165" s="6"/>
      <c r="G165" s="6"/>
      <c r="H165" s="56"/>
      <c r="I165" s="56"/>
      <c r="J165" s="57"/>
      <c r="K165" s="57"/>
      <c r="L165" s="57"/>
      <c r="M165" s="57"/>
      <c r="N165" s="57"/>
      <c r="O165" s="57"/>
      <c r="P165" s="57"/>
      <c r="Q165" s="57"/>
      <c r="R165" s="57"/>
      <c r="S165" s="57"/>
      <c r="T165" s="88"/>
    </row>
    <row r="166" spans="1:20" x14ac:dyDescent="0.25">
      <c r="A166" s="65"/>
      <c r="B166" s="6"/>
      <c r="C166" s="6"/>
      <c r="D166" s="6"/>
      <c r="E166" s="6"/>
      <c r="F166" s="6"/>
      <c r="G166" s="6"/>
      <c r="H166" s="56"/>
      <c r="I166" s="56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88"/>
    </row>
    <row r="167" spans="1:20" x14ac:dyDescent="0.25">
      <c r="A167" s="65"/>
      <c r="B167" s="6"/>
      <c r="C167" s="6"/>
      <c r="D167" s="6"/>
      <c r="E167" s="6"/>
      <c r="F167" s="6"/>
      <c r="G167" s="6"/>
      <c r="H167" s="56"/>
      <c r="I167" s="56"/>
      <c r="J167" s="57"/>
      <c r="K167" s="57"/>
      <c r="L167" s="57"/>
      <c r="M167" s="57"/>
      <c r="N167" s="57"/>
      <c r="O167" s="57"/>
      <c r="P167" s="57"/>
      <c r="Q167" s="57"/>
      <c r="R167" s="57"/>
      <c r="S167" s="57"/>
      <c r="T167" s="88"/>
    </row>
    <row r="168" spans="1:20" x14ac:dyDescent="0.25">
      <c r="A168" s="65"/>
      <c r="B168" s="6"/>
      <c r="C168" s="6"/>
      <c r="D168" s="6"/>
      <c r="E168" s="6"/>
      <c r="F168" s="6"/>
      <c r="G168" s="6"/>
      <c r="H168" s="56"/>
      <c r="I168" s="56"/>
      <c r="J168" s="57"/>
      <c r="K168" s="57"/>
      <c r="L168" s="57"/>
      <c r="M168" s="57"/>
      <c r="N168" s="57"/>
      <c r="O168" s="57"/>
      <c r="P168" s="57"/>
      <c r="Q168" s="57"/>
      <c r="R168" s="57"/>
      <c r="S168" s="57"/>
      <c r="T168" s="88"/>
    </row>
    <row r="169" spans="1:20" x14ac:dyDescent="0.25">
      <c r="A169" s="65"/>
      <c r="B169" s="6"/>
      <c r="C169" s="6"/>
      <c r="D169" s="6"/>
      <c r="E169" s="6"/>
      <c r="F169" s="6"/>
      <c r="G169" s="6"/>
      <c r="H169" s="56"/>
      <c r="I169" s="56"/>
      <c r="J169" s="57"/>
      <c r="K169" s="57"/>
      <c r="L169" s="57"/>
      <c r="M169" s="57"/>
      <c r="N169" s="57"/>
      <c r="O169" s="57"/>
      <c r="P169" s="57"/>
      <c r="Q169" s="57"/>
      <c r="R169" s="57"/>
      <c r="S169" s="57"/>
      <c r="T169" s="88"/>
    </row>
    <row r="170" spans="1:20" x14ac:dyDescent="0.25">
      <c r="A170" s="65"/>
      <c r="B170" s="6"/>
      <c r="C170" s="6"/>
      <c r="D170" s="6"/>
      <c r="E170" s="6"/>
      <c r="F170" s="6"/>
      <c r="G170" s="6"/>
      <c r="H170" s="56"/>
      <c r="I170" s="56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88"/>
    </row>
    <row r="171" spans="1:20" x14ac:dyDescent="0.25">
      <c r="A171" s="65"/>
      <c r="B171" s="6"/>
      <c r="C171" s="6"/>
      <c r="D171" s="6"/>
      <c r="E171" s="6"/>
      <c r="F171" s="6"/>
      <c r="G171" s="6"/>
      <c r="H171" s="56"/>
      <c r="I171" s="56"/>
      <c r="J171" s="57"/>
      <c r="K171" s="57"/>
      <c r="L171" s="57"/>
      <c r="M171" s="57"/>
      <c r="N171" s="57"/>
      <c r="O171" s="57"/>
      <c r="P171" s="57"/>
      <c r="Q171" s="57"/>
      <c r="R171" s="57"/>
      <c r="S171" s="57"/>
      <c r="T171" s="88"/>
    </row>
    <row r="172" spans="1:20" x14ac:dyDescent="0.25">
      <c r="A172" s="65"/>
      <c r="B172" s="6"/>
      <c r="C172" s="6"/>
      <c r="D172" s="6"/>
      <c r="E172" s="6"/>
      <c r="F172" s="6"/>
      <c r="G172" s="6"/>
      <c r="H172" s="56"/>
      <c r="I172" s="56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88"/>
    </row>
    <row r="173" spans="1:20" x14ac:dyDescent="0.25">
      <c r="A173" s="65"/>
      <c r="B173" s="6"/>
      <c r="C173" s="6"/>
      <c r="D173" s="6"/>
      <c r="E173" s="6"/>
      <c r="F173" s="6"/>
      <c r="G173" s="6"/>
      <c r="H173" s="56"/>
      <c r="I173" s="56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88"/>
    </row>
    <row r="174" spans="1:20" x14ac:dyDescent="0.25">
      <c r="A174" s="65"/>
      <c r="B174" s="6"/>
      <c r="C174" s="6"/>
      <c r="D174" s="6"/>
      <c r="E174" s="6"/>
      <c r="F174" s="6"/>
      <c r="G174" s="6"/>
      <c r="H174" s="56"/>
      <c r="I174" s="56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88"/>
    </row>
    <row r="175" spans="1:20" x14ac:dyDescent="0.25">
      <c r="A175" s="65"/>
      <c r="B175" s="6"/>
      <c r="C175" s="6"/>
      <c r="D175" s="6"/>
      <c r="E175" s="6"/>
      <c r="F175" s="6"/>
      <c r="G175" s="6"/>
      <c r="H175" s="56"/>
      <c r="I175" s="56"/>
      <c r="J175" s="57"/>
      <c r="K175" s="57"/>
      <c r="L175" s="57"/>
      <c r="M175" s="57"/>
      <c r="N175" s="57"/>
      <c r="O175" s="57"/>
      <c r="P175" s="57"/>
      <c r="Q175" s="57"/>
      <c r="R175" s="57"/>
      <c r="S175" s="57"/>
      <c r="T175" s="88"/>
    </row>
    <row r="176" spans="1:20" x14ac:dyDescent="0.25">
      <c r="A176" s="65"/>
      <c r="B176" s="6"/>
      <c r="C176" s="6"/>
      <c r="D176" s="6"/>
      <c r="E176" s="6"/>
      <c r="F176" s="6"/>
      <c r="G176" s="6"/>
      <c r="H176" s="56"/>
      <c r="I176" s="56"/>
      <c r="J176" s="57"/>
      <c r="K176" s="57"/>
      <c r="L176" s="57"/>
      <c r="M176" s="57"/>
      <c r="N176" s="57"/>
      <c r="O176" s="57"/>
      <c r="P176" s="57"/>
      <c r="Q176" s="57"/>
      <c r="R176" s="57"/>
      <c r="S176" s="57"/>
      <c r="T176" s="88"/>
    </row>
    <row r="177" spans="1:20" x14ac:dyDescent="0.25">
      <c r="A177" s="65"/>
      <c r="B177" s="6"/>
      <c r="C177" s="6"/>
      <c r="D177" s="6"/>
      <c r="E177" s="6"/>
      <c r="F177" s="6"/>
      <c r="G177" s="6"/>
      <c r="H177" s="56"/>
      <c r="I177" s="56"/>
      <c r="J177" s="57"/>
      <c r="K177" s="57"/>
      <c r="L177" s="57"/>
      <c r="M177" s="57"/>
      <c r="N177" s="57"/>
      <c r="O177" s="57"/>
      <c r="P177" s="57"/>
      <c r="Q177" s="57"/>
      <c r="R177" s="57"/>
      <c r="S177" s="57"/>
      <c r="T177" s="88"/>
    </row>
    <row r="178" spans="1:20" x14ac:dyDescent="0.25">
      <c r="A178" s="65"/>
      <c r="B178" s="6"/>
      <c r="C178" s="6"/>
      <c r="D178" s="6"/>
      <c r="E178" s="6"/>
      <c r="F178" s="6"/>
      <c r="G178" s="6"/>
      <c r="H178" s="56"/>
      <c r="I178" s="56"/>
      <c r="J178" s="57"/>
      <c r="K178" s="57"/>
      <c r="L178" s="57"/>
      <c r="M178" s="57"/>
      <c r="N178" s="57"/>
      <c r="O178" s="57"/>
      <c r="P178" s="57"/>
      <c r="Q178" s="57"/>
      <c r="R178" s="57"/>
      <c r="S178" s="57"/>
      <c r="T178" s="88"/>
    </row>
    <row r="179" spans="1:20" x14ac:dyDescent="0.25">
      <c r="A179" s="65"/>
      <c r="B179" s="6"/>
      <c r="C179" s="6"/>
      <c r="D179" s="6"/>
      <c r="E179" s="6"/>
      <c r="F179" s="6"/>
      <c r="G179" s="6"/>
      <c r="H179" s="56"/>
      <c r="I179" s="56"/>
      <c r="J179" s="57"/>
      <c r="K179" s="57"/>
      <c r="L179" s="57"/>
      <c r="M179" s="57"/>
      <c r="N179" s="57"/>
      <c r="O179" s="57"/>
      <c r="P179" s="57"/>
      <c r="Q179" s="57"/>
      <c r="R179" s="57"/>
      <c r="S179" s="57"/>
      <c r="T179" s="88"/>
    </row>
    <row r="180" spans="1:20" x14ac:dyDescent="0.25">
      <c r="A180" s="65"/>
      <c r="B180" s="6"/>
      <c r="C180" s="6"/>
      <c r="D180" s="6"/>
      <c r="E180" s="6"/>
      <c r="F180" s="6"/>
      <c r="G180" s="6"/>
      <c r="H180" s="56"/>
      <c r="I180" s="56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88"/>
    </row>
    <row r="181" spans="1:20" x14ac:dyDescent="0.25">
      <c r="A181" s="65"/>
      <c r="B181" s="6"/>
      <c r="C181" s="6"/>
      <c r="D181" s="6"/>
      <c r="E181" s="6"/>
      <c r="F181" s="6"/>
      <c r="G181" s="6"/>
      <c r="H181" s="56"/>
      <c r="I181" s="56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88"/>
    </row>
    <row r="182" spans="1:20" x14ac:dyDescent="0.25">
      <c r="A182" s="65"/>
      <c r="B182" s="6"/>
      <c r="C182" s="6"/>
      <c r="D182" s="6"/>
      <c r="E182" s="6"/>
      <c r="F182" s="6"/>
      <c r="G182" s="6"/>
      <c r="H182" s="56"/>
      <c r="I182" s="56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88"/>
    </row>
    <row r="183" spans="1:20" x14ac:dyDescent="0.25">
      <c r="A183" s="65"/>
      <c r="B183" s="6"/>
      <c r="C183" s="6"/>
      <c r="D183" s="6"/>
      <c r="E183" s="6"/>
      <c r="F183" s="6"/>
      <c r="G183" s="6"/>
      <c r="H183" s="56"/>
      <c r="I183" s="56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88"/>
    </row>
    <row r="184" spans="1:20" x14ac:dyDescent="0.25">
      <c r="A184" s="65"/>
      <c r="B184" s="6"/>
      <c r="C184" s="6"/>
      <c r="D184" s="6"/>
      <c r="E184" s="6"/>
      <c r="F184" s="6"/>
      <c r="G184" s="6"/>
      <c r="H184" s="56"/>
      <c r="I184" s="56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88"/>
    </row>
    <row r="185" spans="1:20" x14ac:dyDescent="0.25">
      <c r="A185" s="65"/>
      <c r="B185" s="6"/>
      <c r="C185" s="6"/>
      <c r="D185" s="6"/>
      <c r="E185" s="6"/>
      <c r="F185" s="6"/>
      <c r="G185" s="6"/>
      <c r="H185" s="56"/>
      <c r="I185" s="56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88"/>
    </row>
    <row r="186" spans="1:20" x14ac:dyDescent="0.25">
      <c r="A186" s="65"/>
      <c r="B186" s="6"/>
      <c r="C186" s="6"/>
      <c r="D186" s="6"/>
      <c r="E186" s="6"/>
      <c r="F186" s="6"/>
      <c r="G186" s="6"/>
      <c r="H186" s="56"/>
      <c r="I186" s="56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88"/>
    </row>
    <row r="187" spans="1:20" x14ac:dyDescent="0.25">
      <c r="A187" s="65"/>
      <c r="B187" s="6"/>
      <c r="C187" s="6"/>
      <c r="D187" s="6"/>
      <c r="E187" s="6"/>
      <c r="F187" s="6"/>
      <c r="G187" s="6"/>
      <c r="H187" s="56"/>
      <c r="I187" s="56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88"/>
    </row>
    <row r="188" spans="1:20" x14ac:dyDescent="0.25">
      <c r="A188" s="65"/>
      <c r="B188" s="6"/>
      <c r="C188" s="6"/>
      <c r="D188" s="6"/>
      <c r="E188" s="6"/>
      <c r="F188" s="6"/>
      <c r="G188" s="6"/>
      <c r="H188" s="56"/>
      <c r="I188" s="56"/>
      <c r="J188" s="57"/>
      <c r="K188" s="57"/>
      <c r="L188" s="57"/>
      <c r="M188" s="57"/>
      <c r="N188" s="57"/>
      <c r="O188" s="57"/>
      <c r="P188" s="57"/>
      <c r="Q188" s="57"/>
      <c r="R188" s="57"/>
      <c r="S188" s="57"/>
      <c r="T188" s="88"/>
    </row>
    <row r="189" spans="1:20" x14ac:dyDescent="0.25">
      <c r="A189" s="65"/>
      <c r="B189" s="6"/>
      <c r="C189" s="6"/>
      <c r="D189" s="6"/>
      <c r="E189" s="6"/>
      <c r="F189" s="6"/>
      <c r="G189" s="6"/>
      <c r="H189" s="56"/>
      <c r="I189" s="56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88"/>
    </row>
    <row r="190" spans="1:20" x14ac:dyDescent="0.25">
      <c r="A190" s="65"/>
      <c r="B190" s="6"/>
      <c r="C190" s="6"/>
      <c r="D190" s="6"/>
      <c r="E190" s="6"/>
      <c r="F190" s="6"/>
      <c r="G190" s="6"/>
      <c r="H190" s="56"/>
      <c r="I190" s="56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88"/>
    </row>
    <row r="191" spans="1:20" x14ac:dyDescent="0.25">
      <c r="A191" s="65"/>
      <c r="B191" s="6"/>
      <c r="C191" s="6"/>
      <c r="D191" s="6"/>
      <c r="E191" s="6"/>
      <c r="F191" s="6"/>
      <c r="G191" s="6"/>
      <c r="H191" s="56"/>
      <c r="I191" s="56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88"/>
    </row>
    <row r="192" spans="1:20" x14ac:dyDescent="0.25">
      <c r="A192" s="65"/>
      <c r="B192" s="6"/>
      <c r="C192" s="6"/>
      <c r="D192" s="6"/>
      <c r="E192" s="6"/>
      <c r="F192" s="6"/>
      <c r="G192" s="6"/>
      <c r="H192" s="56"/>
      <c r="I192" s="56"/>
      <c r="J192" s="57"/>
      <c r="K192" s="57"/>
      <c r="L192" s="57"/>
      <c r="M192" s="57"/>
      <c r="N192" s="57"/>
      <c r="O192" s="57"/>
      <c r="P192" s="57"/>
      <c r="Q192" s="57"/>
      <c r="R192" s="57"/>
      <c r="S192" s="57"/>
      <c r="T192" s="88"/>
    </row>
    <row r="193" spans="1:20" x14ac:dyDescent="0.25">
      <c r="A193" s="65"/>
      <c r="B193" s="6"/>
      <c r="C193" s="6"/>
      <c r="D193" s="6"/>
      <c r="E193" s="6"/>
      <c r="F193" s="6"/>
      <c r="G193" s="6"/>
      <c r="H193" s="56"/>
      <c r="I193" s="56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88"/>
    </row>
    <row r="194" spans="1:20" x14ac:dyDescent="0.25">
      <c r="A194" s="65"/>
      <c r="B194" s="6"/>
      <c r="C194" s="6"/>
      <c r="D194" s="6"/>
      <c r="E194" s="6"/>
      <c r="F194" s="6"/>
      <c r="G194" s="6"/>
      <c r="H194" s="56"/>
      <c r="I194" s="56"/>
      <c r="J194" s="57"/>
      <c r="K194" s="57"/>
      <c r="L194" s="57"/>
      <c r="M194" s="57"/>
      <c r="N194" s="57"/>
      <c r="O194" s="57"/>
      <c r="P194" s="57"/>
      <c r="Q194" s="57"/>
      <c r="R194" s="57"/>
      <c r="S194" s="57"/>
      <c r="T194" s="88"/>
    </row>
    <row r="195" spans="1:20" x14ac:dyDescent="0.25">
      <c r="A195" s="65"/>
      <c r="B195" s="6"/>
      <c r="C195" s="6"/>
      <c r="D195" s="6"/>
      <c r="E195" s="6"/>
      <c r="F195" s="6"/>
      <c r="G195" s="6"/>
      <c r="H195" s="56"/>
      <c r="I195" s="56"/>
      <c r="J195" s="57"/>
      <c r="K195" s="57"/>
      <c r="L195" s="57"/>
      <c r="M195" s="57"/>
      <c r="N195" s="57"/>
      <c r="O195" s="57"/>
      <c r="P195" s="57"/>
      <c r="Q195" s="57"/>
      <c r="R195" s="57"/>
      <c r="S195" s="57"/>
      <c r="T195" s="88"/>
    </row>
    <row r="196" spans="1:20" x14ac:dyDescent="0.25">
      <c r="A196" s="65"/>
      <c r="B196" s="6"/>
      <c r="C196" s="6"/>
      <c r="D196" s="6"/>
      <c r="E196" s="6"/>
      <c r="F196" s="6"/>
      <c r="G196" s="6"/>
      <c r="H196" s="56"/>
      <c r="I196" s="56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88"/>
    </row>
    <row r="197" spans="1:20" x14ac:dyDescent="0.25">
      <c r="A197" s="65"/>
      <c r="B197" s="6"/>
      <c r="C197" s="6"/>
      <c r="D197" s="6"/>
      <c r="E197" s="6"/>
      <c r="F197" s="6"/>
      <c r="G197" s="6"/>
      <c r="H197" s="56"/>
      <c r="I197" s="56"/>
      <c r="J197" s="57"/>
      <c r="K197" s="57"/>
      <c r="L197" s="57"/>
      <c r="M197" s="57"/>
      <c r="N197" s="57"/>
      <c r="O197" s="57"/>
      <c r="P197" s="57"/>
      <c r="Q197" s="57"/>
      <c r="R197" s="57"/>
      <c r="S197" s="57"/>
      <c r="T197" s="88"/>
    </row>
    <row r="198" spans="1:20" x14ac:dyDescent="0.25">
      <c r="A198" s="65"/>
      <c r="B198" s="6"/>
      <c r="C198" s="6"/>
      <c r="D198" s="6"/>
      <c r="E198" s="6"/>
      <c r="F198" s="6"/>
      <c r="G198" s="6"/>
      <c r="H198" s="56"/>
      <c r="I198" s="56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88"/>
    </row>
    <row r="199" spans="1:20" x14ac:dyDescent="0.25">
      <c r="A199" s="65"/>
      <c r="B199" s="6"/>
      <c r="C199" s="6"/>
      <c r="D199" s="6"/>
      <c r="E199" s="6"/>
      <c r="F199" s="6"/>
      <c r="G199" s="6"/>
      <c r="H199" s="56"/>
      <c r="I199" s="56"/>
      <c r="J199" s="57"/>
      <c r="K199" s="57"/>
      <c r="L199" s="57"/>
      <c r="M199" s="57"/>
      <c r="N199" s="57"/>
      <c r="O199" s="57"/>
      <c r="P199" s="57"/>
      <c r="Q199" s="57"/>
      <c r="R199" s="57"/>
      <c r="S199" s="57"/>
      <c r="T199" s="88"/>
    </row>
    <row r="200" spans="1:20" x14ac:dyDescent="0.25">
      <c r="A200" s="65"/>
      <c r="B200" s="6"/>
      <c r="C200" s="6"/>
      <c r="D200" s="6"/>
      <c r="E200" s="6"/>
      <c r="F200" s="6"/>
      <c r="G200" s="6"/>
      <c r="H200" s="56"/>
      <c r="I200" s="56"/>
      <c r="J200" s="57"/>
      <c r="K200" s="57"/>
      <c r="L200" s="57"/>
      <c r="M200" s="57"/>
      <c r="N200" s="57"/>
      <c r="O200" s="57"/>
      <c r="P200" s="57"/>
      <c r="Q200" s="57"/>
      <c r="R200" s="57"/>
      <c r="S200" s="57"/>
      <c r="T200" s="88"/>
    </row>
    <row r="201" spans="1:20" x14ac:dyDescent="0.25">
      <c r="A201" s="65"/>
      <c r="B201" s="6"/>
      <c r="C201" s="6"/>
      <c r="D201" s="6"/>
      <c r="E201" s="6"/>
      <c r="F201" s="6"/>
      <c r="G201" s="6"/>
      <c r="H201" s="56"/>
      <c r="I201" s="56"/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88"/>
    </row>
    <row r="202" spans="1:20" x14ac:dyDescent="0.25">
      <c r="A202" s="65"/>
      <c r="B202" s="6"/>
      <c r="C202" s="6"/>
      <c r="D202" s="6"/>
      <c r="E202" s="6"/>
      <c r="F202" s="6"/>
      <c r="G202" s="6"/>
      <c r="H202" s="56"/>
      <c r="I202" s="56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88"/>
    </row>
    <row r="203" spans="1:20" x14ac:dyDescent="0.25">
      <c r="A203" s="65"/>
      <c r="B203" s="6"/>
      <c r="C203" s="6"/>
      <c r="D203" s="6"/>
      <c r="E203" s="6"/>
      <c r="F203" s="6"/>
      <c r="G203" s="6"/>
      <c r="H203" s="56"/>
      <c r="I203" s="56"/>
      <c r="J203" s="57"/>
      <c r="K203" s="57"/>
      <c r="L203" s="57"/>
      <c r="M203" s="57"/>
      <c r="N203" s="57"/>
      <c r="O203" s="57"/>
      <c r="P203" s="57"/>
      <c r="Q203" s="57"/>
      <c r="R203" s="57"/>
      <c r="S203" s="57"/>
      <c r="T203" s="88"/>
    </row>
    <row r="204" spans="1:20" x14ac:dyDescent="0.25">
      <c r="A204" s="65"/>
      <c r="B204" s="6"/>
      <c r="C204" s="6"/>
      <c r="D204" s="6"/>
      <c r="E204" s="6"/>
      <c r="F204" s="6"/>
      <c r="G204" s="6"/>
      <c r="H204" s="56"/>
      <c r="I204" s="56"/>
      <c r="J204" s="57"/>
      <c r="K204" s="57"/>
      <c r="L204" s="57"/>
      <c r="M204" s="57"/>
      <c r="N204" s="57"/>
      <c r="O204" s="57"/>
      <c r="P204" s="57"/>
      <c r="Q204" s="57"/>
      <c r="R204" s="57"/>
      <c r="S204" s="57"/>
      <c r="T204" s="88"/>
    </row>
    <row r="205" spans="1:20" x14ac:dyDescent="0.25">
      <c r="A205" s="65"/>
      <c r="B205" s="6"/>
      <c r="C205" s="6"/>
      <c r="D205" s="6"/>
      <c r="E205" s="6"/>
      <c r="F205" s="6"/>
      <c r="G205" s="6"/>
      <c r="H205" s="56"/>
      <c r="I205" s="56"/>
      <c r="J205" s="57"/>
      <c r="K205" s="57"/>
      <c r="L205" s="57"/>
      <c r="M205" s="57"/>
      <c r="N205" s="57"/>
      <c r="O205" s="57"/>
      <c r="P205" s="57"/>
      <c r="Q205" s="57"/>
      <c r="R205" s="57"/>
      <c r="S205" s="57"/>
      <c r="T205" s="88"/>
    </row>
    <row r="206" spans="1:20" x14ac:dyDescent="0.25">
      <c r="A206" s="65"/>
      <c r="B206" s="6"/>
      <c r="C206" s="6"/>
      <c r="D206" s="6"/>
      <c r="E206" s="6"/>
      <c r="F206" s="6"/>
      <c r="G206" s="6"/>
      <c r="H206" s="56"/>
      <c r="I206" s="56"/>
      <c r="J206" s="57"/>
      <c r="K206" s="57"/>
      <c r="L206" s="57"/>
      <c r="M206" s="57"/>
      <c r="N206" s="57"/>
      <c r="O206" s="57"/>
      <c r="P206" s="57"/>
      <c r="Q206" s="57"/>
      <c r="R206" s="57"/>
      <c r="S206" s="57"/>
      <c r="T206" s="88"/>
    </row>
    <row r="207" spans="1:20" x14ac:dyDescent="0.25">
      <c r="A207" s="65"/>
      <c r="B207" s="6"/>
      <c r="C207" s="6"/>
      <c r="D207" s="6"/>
      <c r="E207" s="6"/>
      <c r="F207" s="6"/>
      <c r="G207" s="6"/>
      <c r="H207" s="56"/>
      <c r="I207" s="56"/>
      <c r="J207" s="57"/>
      <c r="K207" s="57"/>
      <c r="L207" s="57"/>
      <c r="M207" s="57"/>
      <c r="N207" s="57"/>
      <c r="O207" s="57"/>
      <c r="P207" s="57"/>
      <c r="Q207" s="57"/>
      <c r="R207" s="57"/>
      <c r="S207" s="57"/>
      <c r="T207" s="88"/>
    </row>
    <row r="208" spans="1:20" x14ac:dyDescent="0.25">
      <c r="A208" s="65"/>
      <c r="B208" s="6"/>
      <c r="C208" s="6"/>
      <c r="D208" s="6"/>
      <c r="E208" s="6"/>
      <c r="F208" s="6"/>
      <c r="G208" s="6"/>
      <c r="H208" s="56"/>
      <c r="I208" s="56"/>
      <c r="J208" s="57"/>
      <c r="K208" s="57"/>
      <c r="L208" s="57"/>
      <c r="M208" s="57"/>
      <c r="N208" s="57"/>
      <c r="O208" s="57"/>
      <c r="P208" s="57"/>
      <c r="Q208" s="57"/>
      <c r="R208" s="57"/>
      <c r="S208" s="57"/>
      <c r="T208" s="88"/>
    </row>
    <row r="209" spans="1:20" x14ac:dyDescent="0.25">
      <c r="A209" s="65"/>
      <c r="B209" s="6"/>
      <c r="C209" s="6"/>
      <c r="D209" s="6"/>
      <c r="E209" s="6"/>
      <c r="F209" s="6"/>
      <c r="G209" s="6"/>
      <c r="H209" s="56"/>
      <c r="I209" s="56"/>
      <c r="J209" s="57"/>
      <c r="K209" s="57"/>
      <c r="L209" s="57"/>
      <c r="M209" s="57"/>
      <c r="N209" s="57"/>
      <c r="O209" s="57"/>
      <c r="P209" s="57"/>
      <c r="Q209" s="57"/>
      <c r="R209" s="57"/>
      <c r="S209" s="57"/>
      <c r="T209" s="88"/>
    </row>
    <row r="210" spans="1:20" x14ac:dyDescent="0.25">
      <c r="A210" s="65"/>
      <c r="B210" s="6"/>
      <c r="C210" s="6"/>
      <c r="D210" s="6"/>
      <c r="E210" s="6"/>
      <c r="F210" s="6"/>
      <c r="G210" s="6"/>
      <c r="H210" s="56"/>
      <c r="I210" s="56"/>
      <c r="J210" s="57"/>
      <c r="K210" s="57"/>
      <c r="L210" s="57"/>
      <c r="M210" s="57"/>
      <c r="N210" s="57"/>
      <c r="O210" s="57"/>
      <c r="P210" s="57"/>
      <c r="Q210" s="57"/>
      <c r="R210" s="57"/>
      <c r="S210" s="57"/>
      <c r="T210" s="88"/>
    </row>
    <row r="211" spans="1:20" x14ac:dyDescent="0.25">
      <c r="A211" s="65"/>
      <c r="B211" s="6"/>
      <c r="C211" s="6"/>
      <c r="D211" s="6"/>
      <c r="E211" s="6"/>
      <c r="F211" s="6"/>
      <c r="G211" s="6"/>
      <c r="H211" s="56"/>
      <c r="I211" s="56"/>
      <c r="J211" s="57"/>
      <c r="K211" s="57"/>
      <c r="L211" s="57"/>
      <c r="M211" s="57"/>
      <c r="N211" s="57"/>
      <c r="O211" s="57"/>
      <c r="P211" s="57"/>
      <c r="Q211" s="57"/>
      <c r="R211" s="57"/>
      <c r="S211" s="57"/>
      <c r="T211" s="88"/>
    </row>
    <row r="212" spans="1:20" x14ac:dyDescent="0.25">
      <c r="A212" s="65"/>
      <c r="B212" s="6"/>
      <c r="C212" s="6"/>
      <c r="D212" s="6"/>
      <c r="E212" s="6"/>
      <c r="F212" s="6"/>
      <c r="G212" s="6"/>
      <c r="H212" s="56"/>
      <c r="I212" s="56"/>
      <c r="J212" s="57"/>
      <c r="K212" s="57"/>
      <c r="L212" s="57"/>
      <c r="M212" s="57"/>
      <c r="N212" s="57"/>
      <c r="O212" s="57"/>
      <c r="P212" s="57"/>
      <c r="Q212" s="57"/>
      <c r="R212" s="57"/>
      <c r="S212" s="57"/>
      <c r="T212" s="88"/>
    </row>
    <row r="213" spans="1:20" x14ac:dyDescent="0.25">
      <c r="A213" s="65"/>
      <c r="B213" s="6"/>
      <c r="C213" s="6"/>
      <c r="D213" s="6"/>
      <c r="E213" s="6"/>
      <c r="F213" s="6"/>
      <c r="G213" s="6"/>
      <c r="H213" s="56"/>
      <c r="I213" s="56"/>
      <c r="J213" s="57"/>
      <c r="K213" s="57"/>
      <c r="L213" s="57"/>
      <c r="M213" s="57"/>
      <c r="N213" s="57"/>
      <c r="O213" s="57"/>
      <c r="P213" s="57"/>
      <c r="Q213" s="57"/>
      <c r="R213" s="57"/>
      <c r="S213" s="57"/>
      <c r="T213" s="88"/>
    </row>
    <row r="214" spans="1:20" x14ac:dyDescent="0.25">
      <c r="A214" s="65"/>
      <c r="B214" s="6"/>
      <c r="C214" s="6"/>
      <c r="D214" s="6"/>
      <c r="E214" s="6"/>
      <c r="F214" s="6"/>
      <c r="G214" s="6"/>
      <c r="H214" s="56"/>
      <c r="I214" s="56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88"/>
    </row>
    <row r="215" spans="1:20" x14ac:dyDescent="0.25">
      <c r="A215" s="65"/>
      <c r="B215" s="6"/>
      <c r="C215" s="6"/>
      <c r="D215" s="6"/>
      <c r="E215" s="6"/>
      <c r="F215" s="6"/>
      <c r="G215" s="6"/>
      <c r="H215" s="56"/>
      <c r="I215" s="56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88"/>
    </row>
    <row r="216" spans="1:20" x14ac:dyDescent="0.25">
      <c r="A216" s="65"/>
      <c r="B216" s="6"/>
      <c r="C216" s="6"/>
      <c r="D216" s="6"/>
      <c r="E216" s="6"/>
      <c r="F216" s="6"/>
      <c r="G216" s="6"/>
      <c r="H216" s="56"/>
      <c r="I216" s="56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88"/>
    </row>
    <row r="217" spans="1:20" x14ac:dyDescent="0.25">
      <c r="A217" s="65"/>
      <c r="B217" s="6"/>
      <c r="C217" s="6"/>
      <c r="D217" s="6"/>
      <c r="E217" s="6"/>
      <c r="F217" s="6"/>
      <c r="G217" s="6"/>
      <c r="H217" s="56"/>
      <c r="I217" s="56"/>
      <c r="J217" s="57"/>
      <c r="K217" s="57"/>
      <c r="L217" s="57"/>
      <c r="M217" s="57"/>
      <c r="N217" s="57"/>
      <c r="O217" s="57"/>
      <c r="P217" s="57"/>
      <c r="Q217" s="57"/>
      <c r="R217" s="57"/>
      <c r="S217" s="57"/>
      <c r="T217" s="88"/>
    </row>
    <row r="218" spans="1:20" x14ac:dyDescent="0.25">
      <c r="A218" s="65"/>
      <c r="B218" s="6"/>
      <c r="C218" s="6"/>
      <c r="D218" s="6"/>
      <c r="E218" s="6"/>
      <c r="F218" s="6"/>
      <c r="G218" s="6"/>
      <c r="H218" s="56"/>
      <c r="I218" s="56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88"/>
    </row>
    <row r="219" spans="1:20" x14ac:dyDescent="0.25">
      <c r="A219" s="65"/>
      <c r="B219" s="6"/>
      <c r="C219" s="6"/>
      <c r="D219" s="6"/>
      <c r="E219" s="6"/>
      <c r="F219" s="6"/>
      <c r="G219" s="6"/>
      <c r="H219" s="56"/>
      <c r="I219" s="56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88"/>
    </row>
    <row r="220" spans="1:20" x14ac:dyDescent="0.25">
      <c r="A220" s="65"/>
      <c r="B220" s="6"/>
      <c r="C220" s="6"/>
      <c r="D220" s="6"/>
      <c r="E220" s="6"/>
      <c r="F220" s="6"/>
      <c r="G220" s="6"/>
      <c r="H220" s="56"/>
      <c r="I220" s="56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88"/>
    </row>
    <row r="221" spans="1:20" x14ac:dyDescent="0.25">
      <c r="A221" s="65"/>
      <c r="B221" s="6"/>
      <c r="C221" s="6"/>
      <c r="D221" s="6"/>
      <c r="E221" s="6"/>
      <c r="F221" s="6"/>
      <c r="G221" s="6"/>
      <c r="H221" s="56"/>
      <c r="I221" s="56"/>
      <c r="J221" s="57"/>
      <c r="K221" s="57"/>
      <c r="L221" s="57"/>
      <c r="M221" s="57"/>
      <c r="N221" s="57"/>
      <c r="O221" s="57"/>
      <c r="P221" s="57"/>
      <c r="Q221" s="57"/>
      <c r="R221" s="57"/>
      <c r="S221" s="57"/>
      <c r="T221" s="88"/>
    </row>
    <row r="222" spans="1:20" x14ac:dyDescent="0.25">
      <c r="A222" s="65"/>
      <c r="B222" s="6"/>
      <c r="C222" s="6"/>
      <c r="D222" s="6"/>
      <c r="E222" s="6"/>
      <c r="F222" s="6"/>
      <c r="G222" s="6"/>
      <c r="H222" s="56"/>
      <c r="I222" s="56"/>
      <c r="J222" s="57"/>
      <c r="K222" s="57"/>
      <c r="L222" s="57"/>
      <c r="M222" s="57"/>
      <c r="N222" s="57"/>
      <c r="O222" s="57"/>
      <c r="P222" s="57"/>
      <c r="Q222" s="57"/>
      <c r="R222" s="57"/>
      <c r="S222" s="57"/>
      <c r="T222" s="88"/>
    </row>
    <row r="223" spans="1:20" x14ac:dyDescent="0.25">
      <c r="A223" s="65"/>
      <c r="B223" s="6"/>
      <c r="C223" s="6"/>
      <c r="D223" s="6"/>
      <c r="E223" s="6"/>
      <c r="F223" s="6"/>
      <c r="G223" s="6"/>
      <c r="H223" s="56"/>
      <c r="I223" s="56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88"/>
    </row>
    <row r="224" spans="1:20" x14ac:dyDescent="0.25">
      <c r="A224" s="65"/>
      <c r="B224" s="6"/>
      <c r="C224" s="6"/>
      <c r="D224" s="6"/>
      <c r="E224" s="6"/>
      <c r="F224" s="6"/>
      <c r="G224" s="6"/>
      <c r="H224" s="56"/>
      <c r="I224" s="56"/>
      <c r="J224" s="57"/>
      <c r="K224" s="57"/>
      <c r="L224" s="57"/>
      <c r="M224" s="57"/>
      <c r="N224" s="57"/>
      <c r="O224" s="57"/>
      <c r="P224" s="57"/>
      <c r="Q224" s="57"/>
      <c r="R224" s="57"/>
      <c r="S224" s="57"/>
      <c r="T224" s="88"/>
    </row>
    <row r="225" spans="1:20" x14ac:dyDescent="0.25">
      <c r="A225" s="65"/>
      <c r="B225" s="6"/>
      <c r="C225" s="6"/>
      <c r="D225" s="6"/>
      <c r="E225" s="6"/>
      <c r="F225" s="6"/>
      <c r="G225" s="6"/>
      <c r="H225" s="56"/>
      <c r="I225" s="56"/>
      <c r="J225" s="57"/>
      <c r="K225" s="57"/>
      <c r="L225" s="57"/>
      <c r="M225" s="57"/>
      <c r="N225" s="57"/>
      <c r="O225" s="57"/>
      <c r="P225" s="57"/>
      <c r="Q225" s="57"/>
      <c r="R225" s="57"/>
      <c r="S225" s="57"/>
      <c r="T225" s="88"/>
    </row>
    <row r="226" spans="1:20" x14ac:dyDescent="0.25">
      <c r="A226" s="65"/>
      <c r="B226" s="6"/>
      <c r="C226" s="6"/>
      <c r="D226" s="6"/>
      <c r="E226" s="6"/>
      <c r="F226" s="6"/>
      <c r="G226" s="6"/>
      <c r="H226" s="56"/>
      <c r="I226" s="56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88"/>
    </row>
    <row r="227" spans="1:20" x14ac:dyDescent="0.25">
      <c r="A227" s="65"/>
      <c r="B227" s="6"/>
      <c r="C227" s="6"/>
      <c r="D227" s="6"/>
      <c r="E227" s="6"/>
      <c r="F227" s="6"/>
      <c r="G227" s="6"/>
      <c r="H227" s="56"/>
      <c r="I227" s="56"/>
      <c r="J227" s="57"/>
      <c r="K227" s="57"/>
      <c r="L227" s="57"/>
      <c r="M227" s="57"/>
      <c r="N227" s="57"/>
      <c r="O227" s="57"/>
      <c r="P227" s="57"/>
      <c r="Q227" s="57"/>
      <c r="R227" s="57"/>
      <c r="S227" s="57"/>
      <c r="T227" s="88"/>
    </row>
    <row r="228" spans="1:20" x14ac:dyDescent="0.25">
      <c r="A228" s="65"/>
      <c r="B228" s="6"/>
      <c r="C228" s="6"/>
      <c r="D228" s="6"/>
      <c r="E228" s="6"/>
      <c r="F228" s="6"/>
      <c r="G228" s="6"/>
      <c r="H228" s="56"/>
      <c r="I228" s="56"/>
      <c r="J228" s="57"/>
      <c r="K228" s="57"/>
      <c r="L228" s="57"/>
      <c r="M228" s="57"/>
      <c r="N228" s="57"/>
      <c r="O228" s="57"/>
      <c r="P228" s="57"/>
      <c r="Q228" s="57"/>
      <c r="R228" s="57"/>
      <c r="S228" s="57"/>
      <c r="T228" s="88"/>
    </row>
    <row r="229" spans="1:20" x14ac:dyDescent="0.25">
      <c r="A229" s="65"/>
      <c r="B229" s="6"/>
      <c r="C229" s="6"/>
      <c r="D229" s="6"/>
      <c r="E229" s="6"/>
      <c r="F229" s="6"/>
      <c r="G229" s="6"/>
      <c r="H229" s="56"/>
      <c r="I229" s="56"/>
      <c r="J229" s="57"/>
      <c r="K229" s="57"/>
      <c r="L229" s="57"/>
      <c r="M229" s="57"/>
      <c r="N229" s="57"/>
      <c r="O229" s="57"/>
      <c r="P229" s="57"/>
      <c r="Q229" s="57"/>
      <c r="R229" s="57"/>
      <c r="S229" s="57"/>
      <c r="T229" s="88"/>
    </row>
    <row r="230" spans="1:20" x14ac:dyDescent="0.25">
      <c r="A230" s="65"/>
      <c r="B230" s="6"/>
      <c r="C230" s="6"/>
      <c r="D230" s="6"/>
      <c r="E230" s="6"/>
      <c r="F230" s="6"/>
      <c r="G230" s="6"/>
      <c r="H230" s="56"/>
      <c r="I230" s="56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88"/>
    </row>
    <row r="231" spans="1:20" x14ac:dyDescent="0.25">
      <c r="A231" s="65"/>
      <c r="B231" s="6"/>
      <c r="C231" s="6"/>
      <c r="D231" s="6"/>
      <c r="E231" s="6"/>
      <c r="F231" s="6"/>
      <c r="G231" s="6"/>
      <c r="H231" s="56"/>
      <c r="I231" s="56"/>
      <c r="J231" s="57"/>
      <c r="K231" s="57"/>
      <c r="L231" s="57"/>
      <c r="M231" s="57"/>
      <c r="N231" s="57"/>
      <c r="O231" s="57"/>
      <c r="P231" s="57"/>
      <c r="Q231" s="57"/>
      <c r="R231" s="57"/>
      <c r="S231" s="57"/>
      <c r="T231" s="88"/>
    </row>
    <row r="232" spans="1:20" x14ac:dyDescent="0.25">
      <c r="A232" s="65"/>
      <c r="B232" s="6"/>
      <c r="C232" s="6"/>
      <c r="D232" s="6"/>
      <c r="E232" s="6"/>
      <c r="F232" s="6"/>
      <c r="G232" s="6"/>
      <c r="H232" s="56"/>
      <c r="I232" s="56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88"/>
    </row>
    <row r="233" spans="1:20" x14ac:dyDescent="0.25">
      <c r="A233" s="65"/>
      <c r="B233" s="6"/>
      <c r="C233" s="6"/>
      <c r="D233" s="6"/>
      <c r="E233" s="6"/>
      <c r="F233" s="6"/>
      <c r="G233" s="6"/>
      <c r="H233" s="56"/>
      <c r="I233" s="56"/>
      <c r="J233" s="57"/>
      <c r="K233" s="57"/>
      <c r="L233" s="57"/>
      <c r="M233" s="57"/>
      <c r="N233" s="57"/>
      <c r="O233" s="57"/>
      <c r="P233" s="57"/>
      <c r="Q233" s="57"/>
      <c r="R233" s="57"/>
      <c r="S233" s="57"/>
      <c r="T233" s="88"/>
    </row>
    <row r="234" spans="1:20" x14ac:dyDescent="0.25">
      <c r="A234" s="65"/>
      <c r="B234" s="6"/>
      <c r="C234" s="6"/>
      <c r="D234" s="6"/>
      <c r="E234" s="6"/>
      <c r="F234" s="6"/>
      <c r="G234" s="6"/>
      <c r="H234" s="56"/>
      <c r="I234" s="56"/>
      <c r="J234" s="57"/>
      <c r="K234" s="57"/>
      <c r="L234" s="57"/>
      <c r="M234" s="57"/>
      <c r="N234" s="57"/>
      <c r="O234" s="57"/>
      <c r="P234" s="57"/>
      <c r="Q234" s="57"/>
      <c r="R234" s="57"/>
      <c r="S234" s="57"/>
      <c r="T234" s="88"/>
    </row>
    <row r="235" spans="1:20" x14ac:dyDescent="0.25">
      <c r="A235" s="65"/>
      <c r="B235" s="6"/>
      <c r="C235" s="6"/>
      <c r="D235" s="6"/>
      <c r="E235" s="6"/>
      <c r="F235" s="6"/>
      <c r="G235" s="6"/>
      <c r="H235" s="56"/>
      <c r="I235" s="56"/>
      <c r="J235" s="57"/>
      <c r="K235" s="57"/>
      <c r="L235" s="57"/>
      <c r="M235" s="57"/>
      <c r="N235" s="57"/>
      <c r="O235" s="57"/>
      <c r="P235" s="57"/>
      <c r="Q235" s="57"/>
      <c r="R235" s="57"/>
      <c r="S235" s="57"/>
      <c r="T235" s="88"/>
    </row>
  </sheetData>
  <mergeCells count="61">
    <mergeCell ref="A67:C67"/>
    <mergeCell ref="B68:C68"/>
    <mergeCell ref="A73:C73"/>
    <mergeCell ref="A74:T74"/>
    <mergeCell ref="A75:C75"/>
    <mergeCell ref="T38:T39"/>
    <mergeCell ref="A62:A65"/>
    <mergeCell ref="B62:B65"/>
    <mergeCell ref="A46:C46"/>
    <mergeCell ref="B47:C47"/>
    <mergeCell ref="A48:A49"/>
    <mergeCell ref="B48:B49"/>
    <mergeCell ref="A50:A54"/>
    <mergeCell ref="B50:B54"/>
    <mergeCell ref="A56:A59"/>
    <mergeCell ref="B56:B59"/>
    <mergeCell ref="B61:C61"/>
    <mergeCell ref="T56:T58"/>
    <mergeCell ref="A24:A25"/>
    <mergeCell ref="B24:B25"/>
    <mergeCell ref="T24:T25"/>
    <mergeCell ref="A40:A41"/>
    <mergeCell ref="B40:B41"/>
    <mergeCell ref="T40:T41"/>
    <mergeCell ref="A27:A28"/>
    <mergeCell ref="B27:B28"/>
    <mergeCell ref="A30:A31"/>
    <mergeCell ref="B30:B31"/>
    <mergeCell ref="T30:T31"/>
    <mergeCell ref="T27:T29"/>
    <mergeCell ref="A35:C35"/>
    <mergeCell ref="B37:C37"/>
    <mergeCell ref="A38:A39"/>
    <mergeCell ref="B38:B39"/>
    <mergeCell ref="A15:A17"/>
    <mergeCell ref="B15:B17"/>
    <mergeCell ref="A19:A22"/>
    <mergeCell ref="B19:B22"/>
    <mergeCell ref="T19:T22"/>
    <mergeCell ref="T15:T16"/>
    <mergeCell ref="T5:T6"/>
    <mergeCell ref="B8:C8"/>
    <mergeCell ref="A12:A13"/>
    <mergeCell ref="B12:B13"/>
    <mergeCell ref="T12:T13"/>
    <mergeCell ref="A9:A10"/>
    <mergeCell ref="B9:B10"/>
    <mergeCell ref="T9:T10"/>
    <mergeCell ref="B2:S2"/>
    <mergeCell ref="K3:P3"/>
    <mergeCell ref="B4:S4"/>
    <mergeCell ref="A5:A6"/>
    <mergeCell ref="B5:B6"/>
    <mergeCell ref="C5:C6"/>
    <mergeCell ref="D5:D6"/>
    <mergeCell ref="E5:E6"/>
    <mergeCell ref="F5:F6"/>
    <mergeCell ref="G5:G6"/>
    <mergeCell ref="H5:K5"/>
    <mergeCell ref="L5:O5"/>
    <mergeCell ref="P5:S5"/>
  </mergeCells>
  <pageMargins left="0.19685039370078741" right="0.19685039370078741" top="0.59055118110236227" bottom="0.19685039370078741" header="0.19685039370078741" footer="0.19685039370078741"/>
  <pageSetup paperSize="8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ДОРОЖНЫЙ ФОНД 0409 2022</vt:lpstr>
      <vt:lpstr>'ДОРОЖНЫЙ ФОНД 0409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2023-03-29T14:21:00Z</dcterms:modified>
</cp:coreProperties>
</file>