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75" windowWidth="19440" windowHeight="7110"/>
  </bookViews>
  <sheets>
    <sheet name="пояснительная " sheetId="8" r:id="rId1"/>
  </sheets>
  <definedNames>
    <definedName name="_xlnm.Print_Titles" localSheetId="0">'пояснительная '!$2:$4</definedName>
    <definedName name="_xlnm.Print_Area" localSheetId="0">'пояснительная '!$A$1:$K$90</definedName>
  </definedNames>
  <calcPr calcId="145621"/>
</workbook>
</file>

<file path=xl/calcChain.xml><?xml version="1.0" encoding="utf-8"?>
<calcChain xmlns="http://schemas.openxmlformats.org/spreadsheetml/2006/main">
  <c r="E82" i="8" l="1"/>
  <c r="H19" i="8" l="1"/>
  <c r="K90" i="8" l="1"/>
  <c r="J90" i="8"/>
  <c r="H90" i="8"/>
  <c r="G90" i="8"/>
  <c r="K19" i="8"/>
  <c r="J19" i="8"/>
  <c r="K18" i="8"/>
  <c r="J18" i="8"/>
  <c r="H18" i="8"/>
  <c r="G18" i="8"/>
  <c r="K25" i="8"/>
  <c r="J25" i="8"/>
  <c r="H25" i="8"/>
  <c r="G25" i="8"/>
  <c r="K45" i="8"/>
  <c r="K44" i="8"/>
  <c r="H45" i="8"/>
  <c r="H44" i="8"/>
  <c r="E18" i="8" l="1"/>
  <c r="E19" i="8"/>
  <c r="D18" i="8"/>
  <c r="D19" i="8"/>
  <c r="H28" i="8" l="1"/>
  <c r="H29" i="8"/>
  <c r="G28" i="8"/>
  <c r="G29" i="8"/>
  <c r="H60" i="8"/>
  <c r="H61" i="8"/>
  <c r="G60" i="8"/>
  <c r="G61" i="8"/>
  <c r="D25" i="8" l="1"/>
  <c r="E25" i="8" s="1"/>
  <c r="E28" i="8"/>
  <c r="D28" i="8"/>
  <c r="E29" i="8"/>
  <c r="D29" i="8"/>
  <c r="E60" i="8"/>
  <c r="E61" i="8"/>
  <c r="D60" i="8"/>
  <c r="D61" i="8"/>
  <c r="D90" i="8" l="1"/>
  <c r="E73" i="8"/>
  <c r="D73" i="8"/>
  <c r="D82" i="8"/>
  <c r="D83" i="8"/>
  <c r="E90" i="8"/>
  <c r="E62" i="8"/>
  <c r="D62" i="8"/>
  <c r="E67" i="8"/>
  <c r="E68" i="8"/>
  <c r="D67" i="8"/>
</calcChain>
</file>

<file path=xl/sharedStrings.xml><?xml version="1.0" encoding="utf-8"?>
<sst xmlns="http://schemas.openxmlformats.org/spreadsheetml/2006/main" count="183" uniqueCount="179">
  <si>
    <t>Код бюджетной классификации</t>
  </si>
  <si>
    <t>Наименование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</si>
  <si>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</si>
  <si>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</si>
  <si>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</si>
  <si>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</si>
  <si>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</si>
  <si>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</si>
  <si>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</si>
  <si>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</si>
  <si>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</si>
  <si>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</si>
  <si>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</si>
  <si>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</si>
  <si>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</si>
  <si>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</si>
  <si>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</si>
  <si>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</si>
  <si>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</si>
  <si>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</si>
  <si>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</si>
  <si>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</si>
  <si>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</si>
  <si>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</si>
  <si>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</si>
  <si>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</si>
  <si>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</si>
  <si>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</si>
  <si>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</si>
  <si>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</si>
  <si>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</si>
  <si>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</si>
  <si>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</si>
  <si>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</si>
  <si>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</si>
  <si>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</si>
  <si>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</si>
  <si>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 по обеспечению сбалансированности бюджетов</t>
  </si>
  <si>
    <t>2 02 15002 04 0000 150</t>
  </si>
  <si>
    <t>Дотации бюджетам городских округов на поддержку мер 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</si>
  <si>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</si>
  <si>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</si>
  <si>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2 02 20077 00 0000 150</t>
  </si>
  <si>
    <t>2 02 20077 04 0000 150</t>
  </si>
  <si>
    <t>2 02 20216 00 0000 150</t>
  </si>
  <si>
    <t>2 02 20216 04 0000 150</t>
  </si>
  <si>
    <t>2 02 20299 00 0000 150</t>
  </si>
  <si>
    <t>2 02 20299 04 0000 150</t>
  </si>
  <si>
    <t>2 02 20302 00 0000 150</t>
  </si>
  <si>
    <t xml:space="preserve">2 02 20302 04 0000 150
</t>
  </si>
  <si>
    <t xml:space="preserve">2 02 25021 00 0000 150
</t>
  </si>
  <si>
    <t xml:space="preserve">2 02 25021 04 0000 150
</t>
  </si>
  <si>
    <t>2 02 25081 00 0000 150</t>
  </si>
  <si>
    <t>2 02 25081 04 0000 150</t>
  </si>
  <si>
    <t xml:space="preserve">2 02 25187 00 0000 150
</t>
  </si>
  <si>
    <t xml:space="preserve">2 02 25187 04 0000 150
</t>
  </si>
  <si>
    <t xml:space="preserve"> 2 02 25229 00 0000 150</t>
  </si>
  <si>
    <t>2 02 25229  04 0000 150</t>
  </si>
  <si>
    <t xml:space="preserve"> 2 02 25243 00 0000 150</t>
  </si>
  <si>
    <t>2 02 25243  04 0000 150</t>
  </si>
  <si>
    <t>2 02 25304 00 0000 150</t>
  </si>
  <si>
    <t>2 02 25304 04 0000 150</t>
  </si>
  <si>
    <t>2 02 25497 00 0000 150</t>
  </si>
  <si>
    <t>2 02 25497  04 0000 150</t>
  </si>
  <si>
    <t>2 02 25519 00 0000 150</t>
  </si>
  <si>
    <t>Субсидия бюджетам на поддержку отрасли культуры</t>
  </si>
  <si>
    <t>2 02 25519  04 0000 150</t>
  </si>
  <si>
    <t>2 02 25520 00 0000 150</t>
  </si>
  <si>
    <t>2 02 25520  04 0000 150</t>
  </si>
  <si>
    <t>2 02 25555 00 0000 150</t>
  </si>
  <si>
    <t>2 02 25555  04 0000 150</t>
  </si>
  <si>
    <t>2 02 29999 00 0000 150</t>
  </si>
  <si>
    <t xml:space="preserve">Прочие субсидии </t>
  </si>
  <si>
    <t>2 02 29999 04 0000 150</t>
  </si>
  <si>
    <t>Прочие субсидии бюджетам городских округов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</si>
  <si>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</si>
  <si>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</si>
  <si>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</si>
  <si>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>2 02 30024 04 0000 150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</si>
  <si>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</si>
  <si>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</si>
  <si>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</si>
  <si>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2 02 35082 00 0000 150</t>
  </si>
  <si>
    <t>2 02 35082 04 0000 150</t>
  </si>
  <si>
    <t>2 02 35120 00 0000 150</t>
  </si>
  <si>
    <t>2 02 35120 04 0000 150</t>
  </si>
  <si>
    <t>2 02 40000 00 0000 150</t>
  </si>
  <si>
    <t>Иные межбюджетные трансферты</t>
  </si>
  <si>
    <t>2 02 45303 00 0000 150</t>
  </si>
  <si>
    <t>2 02 45303 04 0000 150</t>
  </si>
  <si>
    <t xml:space="preserve">2 02 45454 00 0000 150
</t>
  </si>
  <si>
    <t xml:space="preserve">2 02 45454 04 0000 150
</t>
  </si>
  <si>
    <t>ИТОГО</t>
  </si>
  <si>
    <t>2 19 00000 00 0000 000</t>
  </si>
  <si>
    <t xml:space="preserve">ВОЗВРАТ ОСТАТКОВ СУБСИДИЙ, СУБВЕНЦИЙ И ИНЫХ МЕЖБЮДЖЕТНЫХ ТРАНСФЕРТОВ, ИМЕЮЩИХ ЦЕЛЕВОЕ НАЗНАЧЕНИЕ, ПРОШЛЫХ ЛЕТ
</t>
  </si>
  <si>
    <t>2 07 00000 00 0000 000</t>
  </si>
  <si>
    <t>ПРОЧИЕ БЕЗВОЗМЕЗДНЫЕ ПОСТУПЛЕНИЯ</t>
  </si>
  <si>
    <t>Изменение на 2022 год (+/-)</t>
  </si>
  <si>
    <t>Изменение на 2023 год (+/-)</t>
  </si>
  <si>
    <t>1 17 00000 00 0000 000</t>
  </si>
  <si>
    <t>ПРОЧИЕ НЕНАЛОГОВЫЕ ДОХОДЫ</t>
  </si>
  <si>
    <t xml:space="preserve">Проект Решения БГСНД </t>
  </si>
  <si>
    <t>Изменение на 2024 год (+/-)</t>
  </si>
  <si>
    <t xml:space="preserve">Субсидии бюджетам на софинансирование капитальных вложений в объекты муниципальной собственности
</t>
  </si>
  <si>
    <t xml:space="preserve">Субсидии бюджетам городских округов на софинансирование капитальных вложений в объекты муниципальной собственности
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</si>
  <si>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</si>
  <si>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</si>
  <si>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</si>
  <si>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</si>
  <si>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</si>
  <si>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</si>
  <si>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на реализацию мероприятий по стимулированию программ развития жилищного строительства субъектов Российской Федерации
</t>
  </si>
  <si>
    <t xml:space="preserve"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
</t>
  </si>
  <si>
    <t xml:space="preserve"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
</t>
  </si>
  <si>
    <t xml:space="preserve"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
</t>
  </si>
  <si>
    <t xml:space="preserve">2 02 25173 00 0000 150
</t>
  </si>
  <si>
    <t xml:space="preserve">Субсидии бюджетам на создание детских технопарков "Кванториум"
</t>
  </si>
  <si>
    <t xml:space="preserve">2 02 25173 04 0000 150
</t>
  </si>
  <si>
    <t xml:space="preserve">Субсидии бюджетам городских округов на создание детских технопарков "Кванториум"
</t>
  </si>
  <si>
    <t xml:space="preserve">Субсидии бюджетам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
</t>
  </si>
  <si>
    <t xml:space="preserve">Субсидии бюджетам городских округов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
</t>
  </si>
  <si>
    <t xml:space="preserve">Субсидии бюджетам на приобретение спортивного оборудования и инвентаря для приведения организаций спортивной подготовки в нормативное состояние
</t>
  </si>
  <si>
    <t xml:space="preserve"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
</t>
  </si>
  <si>
    <t xml:space="preserve">Субсидии бюджетам на строительство и реконструкцию (модернизацию) объектов питьевого водоснабжения
</t>
  </si>
  <si>
    <t xml:space="preserve">﻿Субсидии бюджетам городских округов на строительство и реконструкцию (модернизацию) объектов питьевого водоснабжения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</si>
  <si>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</si>
  <si>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</si>
  <si>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на реализацию мероприятий по обеспечению жильем молодых семей
</t>
  </si>
  <si>
    <t xml:space="preserve">Субсидии бюджетам городских округов на реализацию мероприятий по обеспечению жильем молодых семей
</t>
  </si>
  <si>
    <t xml:space="preserve">Субсидии бюджетам городских округов на поддержку отрасли культуры
</t>
  </si>
  <si>
    <t xml:space="preserve">Субсидии бюджетам на реализацию мероприятий по созданию в субъектах Российской Федерации новых мест в общеобразовательных организациях
</t>
  </si>
  <si>
    <t xml:space="preserve"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
</t>
  </si>
  <si>
    <t xml:space="preserve">Субсидии бюджетам на реализацию программ формирования современной городской среды
</t>
  </si>
  <si>
    <t xml:space="preserve">Субсидии бюджетам городских округов на реализацию программ формирования современной городской среды
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</si>
  <si>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</si>
  <si>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городских округов на выполнение передаваемых полномочий субъектов Российской Федерации
</t>
  </si>
  <si>
    <t xml:space="preserve"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</si>
  <si>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</si>
  <si>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</si>
  <si>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</si>
  <si>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</si>
  <si>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2 02 35485 00 0000 150
</t>
  </si>
  <si>
    <t xml:space="preserve">Субвенции бюджетам на обеспечение жильем граждан, уволенных с военной службы (службы), и приравненных к ним лиц
</t>
  </si>
  <si>
    <t>2 02 35485 04 0000 150</t>
  </si>
  <si>
    <t xml:space="preserve">Субвенции бюджетам городских округов на обеспечение жильем граждан, уволенных с военной службы (службы), и приравненных к ним лиц
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</si>
  <si>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</si>
  <si>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</si>
  <si>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2 02 45389 00 0000 150</t>
  </si>
  <si>
    <t xml:space="preserve">Межбюджетные трансферты, передаваемые бюджетам на развитие инфраструктуры дорожного хозяйства, обеспечивающей транспортную связанность между центрами экономического роста
</t>
  </si>
  <si>
    <t>2 02 45389 04 0000 150</t>
  </si>
  <si>
    <t xml:space="preserve">Межбюджетные трансферты, передаваемые бюджетам городских округов на развитие инфраструктуры дорожного хозяйства, обеспечивающей транспортную связанность между центрами экономического роста
</t>
  </si>
  <si>
    <t xml:space="preserve">Межбюджетные трансферты, передаваемые бюджетам на создание модельных муниципальных библиотек
</t>
  </si>
  <si>
    <t xml:space="preserve">Межбюджетные трансферты, передаваемые бюджетам городских округов на создание модельных муниципальных библиотек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</si>
  <si>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округов
</t>
  </si>
  <si>
    <t xml:space="preserve">2 19 60010 04 0000 150
</t>
  </si>
  <si>
    <t xml:space="preserve">2 19 25497 04 0000 150
</t>
  </si>
  <si>
    <t xml:space="preserve">Возврат остатков субсидий на реализацию мероприятий по обеспечению жильем молодых семей из бюджетов городских округов
</t>
  </si>
  <si>
    <t xml:space="preserve">2 19 00000 04 0000 150
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</si>
  <si>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</si>
  <si>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2 07 04050 04  0000 150</t>
  </si>
  <si>
    <t>Прочие безвозмездные поступления в бюджеты городских округов</t>
  </si>
  <si>
    <t>2 02 25750  00 0000 150</t>
  </si>
  <si>
    <t>2 02 25750  04 0000 150</t>
  </si>
  <si>
    <t xml:space="preserve">Субсидии бюджетам на реализацию мероприятий по модернизации школьных систем образования
</t>
  </si>
  <si>
    <t xml:space="preserve">Субсидии бюджетам городских округов на реализацию мероприятий по модернизации школьных систем образования
</t>
  </si>
  <si>
    <t>2 02 49999 00 0000 150</t>
  </si>
  <si>
    <t>Прочие межбюджетные трансферты, передаваемые бюджетам</t>
  </si>
  <si>
    <t xml:space="preserve">2 02 49999 04 0000 150
</t>
  </si>
  <si>
    <t xml:space="preserve">Прочие межбюджетные трансферты, передаваемые бюджетам городских округов
</t>
  </si>
  <si>
    <t>2 02 49001 00 0000 150</t>
  </si>
  <si>
    <t xml:space="preserve">2 02 49001 04 0000 150
</t>
  </si>
  <si>
    <t xml:space="preserve">Межбюджетные трансферты, передаваемые бюджетам городских округов, за счет средств резервного фонда Правительства Российской Федерации
</t>
  </si>
  <si>
    <t xml:space="preserve">Межбюджетные трансферты, передаваемые бюджетам, за счет средств резервного фонда Правительства Российской Федерации
</t>
  </si>
  <si>
    <t>Решения БГСНД от 26.10.2022 № 677</t>
  </si>
  <si>
    <t>Приложение к пояснительной № 1</t>
  </si>
  <si>
    <t>2 02 25239  04 0000 150</t>
  </si>
  <si>
    <t>2 02 25239  00 0000 150</t>
  </si>
  <si>
    <t xml:space="preserve">Субсидии бюджетам на модернизацию инфраструктуры общего образования в отдельных субъектах Российской Федерации_x000D_
</t>
  </si>
  <si>
    <t xml:space="preserve">Субсидии бюджетам городских округов на модернизацию инфраструктуры общего образования в отдельных субъектах Российской Федерации_x000D_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</si>
</sst>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1" fontId="8" fillId="0" borderId="3">
      <alignment horizontal="center" vertical="top" shrinkToFit="1"/>
    </xf>
    <xf numFmtId="49" fontId="8" fillId="0" borderId="3">
      <alignment horizontal="left" vertical="top" wrapText="1"/>
    </xf>
    <xf numFmtId="4" fontId="8" fillId="0" borderId="3">
      <alignment horizontal="right" vertical="top" shrinkToFit="1"/>
    </xf>
    <xf numFmtId="4" fontId="9" fillId="3" borderId="3">
      <alignment horizontal="right" vertical="top" shrinkToFit="1"/>
    </xf>
    <xf numFmtId="0" fontId="1" fillId="0" borderId="0"/>
    <xf numFmtId="0" fontId="3" fillId="0" borderId="0"/>
    <xf numFmtId="9" fontId="2" fillId="0" borderId="0" applyFont="0" applyFill="0" applyBorder="0" applyAlignment="0" applyProtection="0"/>
    <xf numFmtId="0" fontId="4" fillId="0" borderId="0"/>
    <xf numFmtId="164" fontId="2" fillId="0" borderId="0" applyFont="0" applyFill="0" applyBorder="0" applyAlignment="0" applyProtection="0"/>
  </cellStyleXfs>
  <cellXfs count="46">
    <xf numFmtId="0" fontId="0" fillId="0" borderId="0" xfId="0"/>
    <xf numFmtId="0" fontId="6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left" vertical="center" wrapText="1"/>
    </xf>
    <xf numFmtId="0" fontId="5" fillId="2" borderId="1" xfId="0" quotePrefix="1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/>
    <xf numFmtId="4" fontId="7" fillId="4" borderId="1" xfId="0" applyNumberFormat="1" applyFont="1" applyFill="1" applyBorder="1"/>
    <xf numFmtId="4" fontId="6" fillId="0" borderId="1" xfId="0" applyNumberFormat="1" applyFont="1" applyBorder="1"/>
    <xf numFmtId="0" fontId="6" fillId="0" borderId="2" xfId="0" applyFont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5" fillId="4" borderId="1" xfId="0" quotePrefix="1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4" fontId="6" fillId="4" borderId="1" xfId="0" applyNumberFormat="1" applyFont="1" applyFill="1" applyBorder="1"/>
    <xf numFmtId="0" fontId="6" fillId="4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10" fillId="0" borderId="0" xfId="0" applyFont="1"/>
    <xf numFmtId="4" fontId="5" fillId="4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/>
    <xf numFmtId="0" fontId="10" fillId="4" borderId="0" xfId="0" applyFont="1" applyFill="1"/>
    <xf numFmtId="0" fontId="7" fillId="0" borderId="1" xfId="0" applyFont="1" applyBorder="1" applyAlignment="1">
      <alignment vertical="center" wrapText="1"/>
    </xf>
    <xf numFmtId="0" fontId="11" fillId="0" borderId="0" xfId="0" applyFont="1"/>
    <xf numFmtId="0" fontId="12" fillId="4" borderId="1" xfId="0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4" fillId="4" borderId="5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vertical="center" wrapText="1"/>
    </xf>
    <xf numFmtId="4" fontId="15" fillId="4" borderId="1" xfId="0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" fontId="15" fillId="4" borderId="1" xfId="0" applyNumberFormat="1" applyFont="1" applyFill="1" applyBorder="1"/>
    <xf numFmtId="0" fontId="7" fillId="0" borderId="2" xfId="0" applyFont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17" fillId="0" borderId="0" xfId="0" applyFont="1"/>
    <xf numFmtId="4" fontId="10" fillId="0" borderId="0" xfId="0" applyNumberFormat="1" applyFont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/>
    <xf numFmtId="0" fontId="5" fillId="0" borderId="1" xfId="0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</cellXfs>
  <cellStyles count="10">
    <cellStyle name="xl26" xfId="1"/>
    <cellStyle name="xl38" xfId="2"/>
    <cellStyle name="xl42" xfId="3"/>
    <cellStyle name="xl63" xfId="4"/>
    <cellStyle name="Обычный" xfId="0" builtinId="0"/>
    <cellStyle name="Обычный 2" xfId="5"/>
    <cellStyle name="Обычный 3" xfId="6"/>
    <cellStyle name="Процентный 2" xfId="7"/>
    <cellStyle name="Стиль 1" xfId="8"/>
    <cellStyle name="Финансовы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1"/>
  <sheetViews>
    <sheetView tabSelected="1" view="pageBreakPreview" zoomScaleNormal="100" zoomScaleSheetLayoutView="100" workbookViewId="0">
      <pane xSplit="3" ySplit="4" topLeftCell="D78" activePane="bottomRight" state="frozen"/>
      <selection pane="topRight" activeCell="D1" sqref="D1"/>
      <selection pane="bottomLeft" activeCell="A5" sqref="A5"/>
      <selection pane="bottomRight" activeCell="E83" sqref="E83"/>
    </sheetView>
  </sheetViews>
  <sheetFormatPr defaultRowHeight="12.75" x14ac:dyDescent="0.2"/>
  <cols>
    <col min="1" max="1" width="24" style="19" customWidth="1"/>
    <col min="2" max="2" width="42" style="19" customWidth="1"/>
    <col min="3" max="3" width="19.5703125" style="19" customWidth="1"/>
    <col min="4" max="4" width="19.5703125" style="22" customWidth="1"/>
    <col min="5" max="11" width="19.5703125" style="19" customWidth="1"/>
    <col min="12" max="16384" width="9.140625" style="19"/>
  </cols>
  <sheetData>
    <row r="1" spans="1:22" ht="42" customHeight="1" x14ac:dyDescent="0.3">
      <c r="G1" s="37" t="s">
        <v>174</v>
      </c>
    </row>
    <row r="2" spans="1:22" ht="36" customHeight="1" x14ac:dyDescent="0.2">
      <c r="A2" s="42" t="s">
        <v>0</v>
      </c>
      <c r="B2" s="43" t="s">
        <v>1</v>
      </c>
      <c r="C2" s="44"/>
      <c r="D2" s="44"/>
      <c r="E2" s="44"/>
      <c r="F2" s="45"/>
      <c r="G2" s="45"/>
      <c r="H2" s="45"/>
      <c r="I2" s="45"/>
      <c r="J2" s="45"/>
      <c r="K2" s="45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</row>
    <row r="3" spans="1:22" ht="57" customHeight="1" x14ac:dyDescent="0.2">
      <c r="A3" s="42"/>
      <c r="B3" s="43"/>
      <c r="C3" s="20" t="s">
        <v>173</v>
      </c>
      <c r="D3" s="20" t="s">
        <v>97</v>
      </c>
      <c r="E3" s="20" t="s">
        <v>101</v>
      </c>
      <c r="F3" s="20" t="s">
        <v>173</v>
      </c>
      <c r="G3" s="20" t="s">
        <v>98</v>
      </c>
      <c r="H3" s="20" t="s">
        <v>101</v>
      </c>
      <c r="I3" s="20" t="s">
        <v>173</v>
      </c>
      <c r="J3" s="20" t="s">
        <v>102</v>
      </c>
      <c r="K3" s="20" t="s">
        <v>101</v>
      </c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</row>
    <row r="4" spans="1:22" x14ac:dyDescent="0.2">
      <c r="A4" s="2">
        <v>1</v>
      </c>
      <c r="B4" s="2">
        <v>2</v>
      </c>
      <c r="C4" s="2">
        <v>9</v>
      </c>
      <c r="D4" s="14">
        <v>8</v>
      </c>
      <c r="E4" s="2">
        <v>9</v>
      </c>
      <c r="F4" s="2">
        <v>16</v>
      </c>
      <c r="G4" s="2">
        <v>15</v>
      </c>
      <c r="H4" s="2">
        <v>16</v>
      </c>
      <c r="I4" s="2">
        <v>23</v>
      </c>
      <c r="J4" s="2">
        <v>22</v>
      </c>
      <c r="K4" s="2">
        <v>23</v>
      </c>
    </row>
    <row r="5" spans="1:22" x14ac:dyDescent="0.2">
      <c r="A5" s="6" t="s">
        <v>2</v>
      </c>
      <c r="B5" s="5" t="s">
        <v>3</v>
      </c>
      <c r="C5" s="21">
        <v>3622686373.6000004</v>
      </c>
      <c r="D5" s="8">
        <v>26750000</v>
      </c>
      <c r="E5" s="21">
        <v>3649436373.6000004</v>
      </c>
      <c r="F5" s="21">
        <v>3739069372</v>
      </c>
      <c r="G5" s="8">
        <v>0</v>
      </c>
      <c r="H5" s="21">
        <v>3739069372</v>
      </c>
      <c r="I5" s="21">
        <v>3896549980</v>
      </c>
      <c r="J5" s="8">
        <v>0</v>
      </c>
      <c r="K5" s="21">
        <v>3896549980</v>
      </c>
    </row>
    <row r="6" spans="1:22" x14ac:dyDescent="0.2">
      <c r="A6" s="1" t="s">
        <v>4</v>
      </c>
      <c r="B6" s="1" t="s">
        <v>5</v>
      </c>
      <c r="C6" s="9">
        <v>2073929431</v>
      </c>
      <c r="D6" s="15"/>
      <c r="E6" s="9">
        <v>2073929431</v>
      </c>
      <c r="F6" s="9">
        <v>2038020475</v>
      </c>
      <c r="G6" s="15"/>
      <c r="H6" s="9">
        <v>2038020475</v>
      </c>
      <c r="I6" s="9">
        <v>2186708068</v>
      </c>
      <c r="J6" s="15"/>
      <c r="K6" s="9">
        <v>2186708068</v>
      </c>
    </row>
    <row r="7" spans="1:22" ht="38.25" x14ac:dyDescent="0.2">
      <c r="A7" s="1" t="s">
        <v>6</v>
      </c>
      <c r="B7" s="1" t="s">
        <v>7</v>
      </c>
      <c r="C7" s="9">
        <v>38266000</v>
      </c>
      <c r="D7" s="15"/>
      <c r="E7" s="9">
        <v>38266000</v>
      </c>
      <c r="F7" s="9">
        <v>32192000</v>
      </c>
      <c r="G7" s="15"/>
      <c r="H7" s="9">
        <v>32192000</v>
      </c>
      <c r="I7" s="9">
        <v>32020000</v>
      </c>
      <c r="J7" s="15"/>
      <c r="K7" s="9">
        <v>32020000</v>
      </c>
    </row>
    <row r="8" spans="1:22" x14ac:dyDescent="0.2">
      <c r="A8" s="1" t="s">
        <v>8</v>
      </c>
      <c r="B8" s="1" t="s">
        <v>9</v>
      </c>
      <c r="C8" s="9">
        <v>158557700</v>
      </c>
      <c r="D8" s="15"/>
      <c r="E8" s="9">
        <v>158557700</v>
      </c>
      <c r="F8" s="9">
        <v>169832000</v>
      </c>
      <c r="G8" s="15"/>
      <c r="H8" s="9">
        <v>169832000</v>
      </c>
      <c r="I8" s="9">
        <v>176969000</v>
      </c>
      <c r="J8" s="15"/>
      <c r="K8" s="9">
        <v>176969000</v>
      </c>
    </row>
    <row r="9" spans="1:22" x14ac:dyDescent="0.2">
      <c r="A9" s="1" t="s">
        <v>10</v>
      </c>
      <c r="B9" s="1" t="s">
        <v>11</v>
      </c>
      <c r="C9" s="9">
        <v>805410190</v>
      </c>
      <c r="D9" s="15">
        <v>25500000</v>
      </c>
      <c r="E9" s="9">
        <v>830910190</v>
      </c>
      <c r="F9" s="9">
        <v>863486507</v>
      </c>
      <c r="G9" s="15"/>
      <c r="H9" s="9">
        <v>863486507</v>
      </c>
      <c r="I9" s="9">
        <v>880018152</v>
      </c>
      <c r="J9" s="15"/>
      <c r="K9" s="9">
        <v>880018152</v>
      </c>
    </row>
    <row r="10" spans="1:22" x14ac:dyDescent="0.2">
      <c r="A10" s="1" t="s">
        <v>12</v>
      </c>
      <c r="B10" s="1" t="s">
        <v>13</v>
      </c>
      <c r="C10" s="9">
        <v>71264000</v>
      </c>
      <c r="D10" s="15">
        <v>1250000</v>
      </c>
      <c r="E10" s="9">
        <v>72514000</v>
      </c>
      <c r="F10" s="9">
        <v>67283000</v>
      </c>
      <c r="G10" s="15"/>
      <c r="H10" s="9">
        <v>67283000</v>
      </c>
      <c r="I10" s="9">
        <v>68629000</v>
      </c>
      <c r="J10" s="15"/>
      <c r="K10" s="9">
        <v>68629000</v>
      </c>
    </row>
    <row r="11" spans="1:22" ht="38.25" x14ac:dyDescent="0.2">
      <c r="A11" s="1" t="s">
        <v>14</v>
      </c>
      <c r="B11" s="1" t="s">
        <v>15</v>
      </c>
      <c r="C11" s="9">
        <v>264688844</v>
      </c>
      <c r="D11" s="15"/>
      <c r="E11" s="9">
        <v>264688844</v>
      </c>
      <c r="F11" s="9">
        <v>262253370</v>
      </c>
      <c r="G11" s="15"/>
      <c r="H11" s="9">
        <v>262253370</v>
      </c>
      <c r="I11" s="9">
        <v>262155340</v>
      </c>
      <c r="J11" s="15"/>
      <c r="K11" s="9">
        <v>262155340</v>
      </c>
    </row>
    <row r="12" spans="1:22" ht="25.5" x14ac:dyDescent="0.2">
      <c r="A12" s="1" t="s">
        <v>16</v>
      </c>
      <c r="B12" s="1" t="s">
        <v>17</v>
      </c>
      <c r="C12" s="9">
        <v>10062000</v>
      </c>
      <c r="D12" s="15"/>
      <c r="E12" s="9">
        <v>10062000</v>
      </c>
      <c r="F12" s="9">
        <v>11700000</v>
      </c>
      <c r="G12" s="15"/>
      <c r="H12" s="9">
        <v>11700000</v>
      </c>
      <c r="I12" s="9">
        <v>11700000</v>
      </c>
      <c r="J12" s="15"/>
      <c r="K12" s="9">
        <v>11700000</v>
      </c>
    </row>
    <row r="13" spans="1:22" ht="38.25" x14ac:dyDescent="0.2">
      <c r="A13" s="1" t="s">
        <v>18</v>
      </c>
      <c r="B13" s="1" t="s">
        <v>19</v>
      </c>
      <c r="C13" s="9">
        <v>77633320</v>
      </c>
      <c r="D13" s="15"/>
      <c r="E13" s="9">
        <v>77633320</v>
      </c>
      <c r="F13" s="9">
        <v>208195320</v>
      </c>
      <c r="G13" s="15"/>
      <c r="H13" s="9">
        <v>208195320</v>
      </c>
      <c r="I13" s="9">
        <v>208195320</v>
      </c>
      <c r="J13" s="15"/>
      <c r="K13" s="9">
        <v>208195320</v>
      </c>
    </row>
    <row r="14" spans="1:22" ht="25.5" x14ac:dyDescent="0.2">
      <c r="A14" s="1" t="s">
        <v>20</v>
      </c>
      <c r="B14" s="1" t="s">
        <v>21</v>
      </c>
      <c r="C14" s="9">
        <v>67412128</v>
      </c>
      <c r="D14" s="15"/>
      <c r="E14" s="9">
        <v>67412128</v>
      </c>
      <c r="F14" s="9">
        <v>35139300</v>
      </c>
      <c r="G14" s="15"/>
      <c r="H14" s="9">
        <v>35139300</v>
      </c>
      <c r="I14" s="9">
        <v>27050800</v>
      </c>
      <c r="J14" s="15"/>
      <c r="K14" s="9">
        <v>27050800</v>
      </c>
    </row>
    <row r="15" spans="1:22" ht="12" customHeight="1" x14ac:dyDescent="0.2">
      <c r="A15" s="1" t="s">
        <v>22</v>
      </c>
      <c r="B15" s="1" t="s">
        <v>23</v>
      </c>
      <c r="C15" s="9">
        <v>21080000</v>
      </c>
      <c r="D15" s="15"/>
      <c r="E15" s="9">
        <v>21080000</v>
      </c>
      <c r="F15" s="9">
        <v>24920000</v>
      </c>
      <c r="G15" s="15"/>
      <c r="H15" s="9">
        <v>24920000</v>
      </c>
      <c r="I15" s="9">
        <v>16900000</v>
      </c>
      <c r="J15" s="15"/>
      <c r="K15" s="9">
        <v>16900000</v>
      </c>
    </row>
    <row r="16" spans="1:22" x14ac:dyDescent="0.2">
      <c r="A16" s="4" t="s">
        <v>24</v>
      </c>
      <c r="B16" s="4" t="s">
        <v>25</v>
      </c>
      <c r="C16" s="9">
        <v>31015400</v>
      </c>
      <c r="D16" s="15"/>
      <c r="E16" s="9">
        <v>31015400</v>
      </c>
      <c r="F16" s="9">
        <v>26047400</v>
      </c>
      <c r="G16" s="15"/>
      <c r="H16" s="9">
        <v>26047400</v>
      </c>
      <c r="I16" s="9">
        <v>26204300</v>
      </c>
      <c r="J16" s="15"/>
      <c r="K16" s="9">
        <v>26204300</v>
      </c>
    </row>
    <row r="17" spans="1:11" x14ac:dyDescent="0.2">
      <c r="A17" s="4" t="s">
        <v>99</v>
      </c>
      <c r="B17" s="4" t="s">
        <v>100</v>
      </c>
      <c r="C17" s="9">
        <v>3367360.5999999996</v>
      </c>
      <c r="D17" s="15"/>
      <c r="E17" s="9">
        <v>3367360.5999999996</v>
      </c>
      <c r="F17" s="9">
        <v>0</v>
      </c>
      <c r="G17" s="15"/>
      <c r="H17" s="9">
        <v>0</v>
      </c>
      <c r="I17" s="9">
        <v>0</v>
      </c>
      <c r="J17" s="15"/>
      <c r="K17" s="9">
        <v>0</v>
      </c>
    </row>
    <row r="18" spans="1:11" x14ac:dyDescent="0.2">
      <c r="A18" s="12" t="s">
        <v>26</v>
      </c>
      <c r="B18" s="13" t="s">
        <v>27</v>
      </c>
      <c r="C18" s="8">
        <v>13754979799.260002</v>
      </c>
      <c r="D18" s="8">
        <f>D19</f>
        <v>140713509.90000001</v>
      </c>
      <c r="E18" s="8">
        <f>C18+D18</f>
        <v>13895693309.160002</v>
      </c>
      <c r="F18" s="8">
        <v>9579175803.3999977</v>
      </c>
      <c r="G18" s="8">
        <f>-10000000+410659798</f>
        <v>400659798</v>
      </c>
      <c r="H18" s="8">
        <f>9569175803.4+410659798</f>
        <v>9979835601.3999996</v>
      </c>
      <c r="I18" s="8">
        <v>7957446784.289999</v>
      </c>
      <c r="J18" s="8">
        <f>SUM(J25)</f>
        <v>663532122</v>
      </c>
      <c r="K18" s="8">
        <f>7957446784.29+663532122</f>
        <v>8620978906.2900009</v>
      </c>
    </row>
    <row r="19" spans="1:11" s="22" customFormat="1" ht="38.25" x14ac:dyDescent="0.2">
      <c r="A19" s="11" t="s">
        <v>28</v>
      </c>
      <c r="B19" s="11" t="s">
        <v>29</v>
      </c>
      <c r="C19" s="8">
        <v>13781781847.650002</v>
      </c>
      <c r="D19" s="8">
        <f>D20+D25+D62+D73</f>
        <v>140713509.90000001</v>
      </c>
      <c r="E19" s="8">
        <f>C19+D19</f>
        <v>13922495357.550001</v>
      </c>
      <c r="F19" s="8">
        <v>9579175803.3999977</v>
      </c>
      <c r="G19" s="8">
        <v>400659798</v>
      </c>
      <c r="H19" s="8">
        <f>SUM(F19:G19)</f>
        <v>9979835601.3999977</v>
      </c>
      <c r="I19" s="8">
        <v>7957446784.289999</v>
      </c>
      <c r="J19" s="8">
        <f>SUM(J25)</f>
        <v>663532122</v>
      </c>
      <c r="K19" s="8">
        <f>7957446784.29+663532122</f>
        <v>8620978906.2900009</v>
      </c>
    </row>
    <row r="20" spans="1:11" ht="25.5" x14ac:dyDescent="0.2">
      <c r="A20" s="3" t="s">
        <v>30</v>
      </c>
      <c r="B20" s="3" t="s">
        <v>31</v>
      </c>
      <c r="C20" s="7">
        <v>1350155212</v>
      </c>
      <c r="D20" s="8">
        <v>100667000</v>
      </c>
      <c r="E20" s="7">
        <v>1450822212</v>
      </c>
      <c r="F20" s="7">
        <v>791129000</v>
      </c>
      <c r="G20" s="8">
        <v>0</v>
      </c>
      <c r="H20" s="7">
        <v>791129000</v>
      </c>
      <c r="I20" s="7">
        <v>804825000</v>
      </c>
      <c r="J20" s="8">
        <v>0</v>
      </c>
      <c r="K20" s="7">
        <v>804825000</v>
      </c>
    </row>
    <row r="21" spans="1:11" ht="25.5" x14ac:dyDescent="0.2">
      <c r="A21" s="4" t="s">
        <v>32</v>
      </c>
      <c r="B21" s="4" t="s">
        <v>33</v>
      </c>
      <c r="C21" s="9">
        <v>917355000</v>
      </c>
      <c r="D21" s="15"/>
      <c r="E21" s="9">
        <v>917355000</v>
      </c>
      <c r="F21" s="9">
        <v>791129000</v>
      </c>
      <c r="G21" s="15"/>
      <c r="H21" s="9">
        <v>791129000</v>
      </c>
      <c r="I21" s="9">
        <v>804825000</v>
      </c>
      <c r="J21" s="15"/>
      <c r="K21" s="9">
        <v>804825000</v>
      </c>
    </row>
    <row r="22" spans="1:11" ht="38.25" x14ac:dyDescent="0.2">
      <c r="A22" s="4" t="s">
        <v>34</v>
      </c>
      <c r="B22" s="4" t="s">
        <v>35</v>
      </c>
      <c r="C22" s="9">
        <v>917355000</v>
      </c>
      <c r="D22" s="15"/>
      <c r="E22" s="9">
        <v>917355000</v>
      </c>
      <c r="F22" s="9">
        <v>791129000</v>
      </c>
      <c r="G22" s="15"/>
      <c r="H22" s="9">
        <v>791129000</v>
      </c>
      <c r="I22" s="9">
        <v>804825000</v>
      </c>
      <c r="J22" s="15"/>
      <c r="K22" s="9">
        <v>804825000</v>
      </c>
    </row>
    <row r="23" spans="1:11" ht="25.5" x14ac:dyDescent="0.2">
      <c r="A23" s="4" t="s">
        <v>36</v>
      </c>
      <c r="B23" s="4" t="s">
        <v>37</v>
      </c>
      <c r="C23" s="9">
        <v>432800212</v>
      </c>
      <c r="D23" s="15">
        <v>100667000</v>
      </c>
      <c r="E23" s="9">
        <v>533467212</v>
      </c>
      <c r="F23" s="9">
        <v>0</v>
      </c>
      <c r="G23" s="15"/>
      <c r="H23" s="9">
        <v>0</v>
      </c>
      <c r="I23" s="9">
        <v>0</v>
      </c>
      <c r="J23" s="15"/>
      <c r="K23" s="9">
        <v>0</v>
      </c>
    </row>
    <row r="24" spans="1:11" ht="38.25" x14ac:dyDescent="0.2">
      <c r="A24" s="4" t="s">
        <v>38</v>
      </c>
      <c r="B24" s="4" t="s">
        <v>39</v>
      </c>
      <c r="C24" s="9">
        <v>432800212</v>
      </c>
      <c r="D24" s="15">
        <v>100667000</v>
      </c>
      <c r="E24" s="9">
        <v>533467212</v>
      </c>
      <c r="F24" s="9">
        <v>0</v>
      </c>
      <c r="G24" s="15"/>
      <c r="H24" s="9">
        <v>0</v>
      </c>
      <c r="I24" s="9">
        <v>0</v>
      </c>
      <c r="J24" s="15"/>
      <c r="K24" s="9">
        <v>0</v>
      </c>
    </row>
    <row r="25" spans="1:11" s="24" customFormat="1" ht="38.25" x14ac:dyDescent="0.2">
      <c r="A25" s="11" t="s">
        <v>40</v>
      </c>
      <c r="B25" s="11" t="s">
        <v>41</v>
      </c>
      <c r="C25" s="8">
        <v>7182704230.75</v>
      </c>
      <c r="D25" s="8">
        <f>39822609.9-283323900+283323900</f>
        <v>39822609.900000006</v>
      </c>
      <c r="E25" s="8">
        <f>C25+D25</f>
        <v>7222526840.6499996</v>
      </c>
      <c r="F25" s="8">
        <v>5112616884.7999992</v>
      </c>
      <c r="G25" s="8">
        <f>G26+G28+G60+G44</f>
        <v>400659798</v>
      </c>
      <c r="H25" s="8">
        <f>SUM(H26,H28,H30,H34,H36,H38,H40,H42,H44,H46,H48,H50,H52,H54,H56,H58,H60)</f>
        <v>5513276682.8000002</v>
      </c>
      <c r="I25" s="8">
        <v>3468749848.6899996</v>
      </c>
      <c r="J25" s="8">
        <f t="shared" ref="J25:K25" si="0">SUM(J26,J28,J30,J34,J36,J38,J40,J42,J44,J46,J48,J50,J52,J54,J56,J58,J60)</f>
        <v>663532122</v>
      </c>
      <c r="K25" s="8">
        <f t="shared" si="0"/>
        <v>4132281970.6899996</v>
      </c>
    </row>
    <row r="26" spans="1:11" ht="51" x14ac:dyDescent="0.2">
      <c r="A26" s="16" t="s">
        <v>42</v>
      </c>
      <c r="B26" s="16" t="s">
        <v>103</v>
      </c>
      <c r="C26" s="15">
        <v>1235307021.05</v>
      </c>
      <c r="D26" s="15">
        <v>0</v>
      </c>
      <c r="E26" s="15">
        <v>1235307021.05</v>
      </c>
      <c r="F26" s="15">
        <v>1100303947</v>
      </c>
      <c r="G26" s="15">
        <v>-227517200</v>
      </c>
      <c r="H26" s="15">
        <v>872786747</v>
      </c>
      <c r="I26" s="15">
        <v>123275000</v>
      </c>
      <c r="J26" s="15"/>
      <c r="K26" s="15">
        <v>123275000</v>
      </c>
    </row>
    <row r="27" spans="1:11" ht="51" x14ac:dyDescent="0.2">
      <c r="A27" s="16" t="s">
        <v>43</v>
      </c>
      <c r="B27" s="16" t="s">
        <v>104</v>
      </c>
      <c r="C27" s="15">
        <v>1235307021.05</v>
      </c>
      <c r="D27" s="15"/>
      <c r="E27" s="15">
        <v>1235307021.05</v>
      </c>
      <c r="F27" s="15">
        <v>1100303947</v>
      </c>
      <c r="G27" s="15">
        <v>-227517200</v>
      </c>
      <c r="H27" s="15">
        <v>872786747</v>
      </c>
      <c r="I27" s="15">
        <v>123275000</v>
      </c>
      <c r="J27" s="15"/>
      <c r="K27" s="15">
        <v>123275000</v>
      </c>
    </row>
    <row r="28" spans="1:11" ht="102" x14ac:dyDescent="0.2">
      <c r="A28" s="16" t="s">
        <v>44</v>
      </c>
      <c r="B28" s="16" t="s">
        <v>105</v>
      </c>
      <c r="C28" s="15">
        <v>1919411294.28</v>
      </c>
      <c r="D28" s="15">
        <f>D29</f>
        <v>322960389.89999998</v>
      </c>
      <c r="E28" s="15">
        <f>C28+D28</f>
        <v>2242371684.1799998</v>
      </c>
      <c r="F28" s="15">
        <v>2714914598.73</v>
      </c>
      <c r="G28" s="15">
        <f>G29</f>
        <v>-313323900</v>
      </c>
      <c r="H28" s="15">
        <f>F28+G28</f>
        <v>2401590698.73</v>
      </c>
      <c r="I28" s="15">
        <v>1644467727.75</v>
      </c>
      <c r="J28" s="15"/>
      <c r="K28" s="15">
        <v>1644467727.75</v>
      </c>
    </row>
    <row r="29" spans="1:11" ht="102" x14ac:dyDescent="0.2">
      <c r="A29" s="16" t="s">
        <v>45</v>
      </c>
      <c r="B29" s="16" t="s">
        <v>106</v>
      </c>
      <c r="C29" s="15">
        <v>1919411294.28</v>
      </c>
      <c r="D29" s="15">
        <f>39636489.9+283323900</f>
        <v>322960389.89999998</v>
      </c>
      <c r="E29" s="15">
        <f>C29+D29</f>
        <v>2242371684.1799998</v>
      </c>
      <c r="F29" s="15">
        <v>2714914598.73</v>
      </c>
      <c r="G29" s="15">
        <f>-30000000-283323900</f>
        <v>-313323900</v>
      </c>
      <c r="H29" s="15">
        <f>F29+G29</f>
        <v>2401590698.73</v>
      </c>
      <c r="I29" s="15">
        <v>1644467727.75</v>
      </c>
      <c r="J29" s="15"/>
      <c r="K29" s="15">
        <v>1644467727.75</v>
      </c>
    </row>
    <row r="30" spans="1:11" ht="140.25" x14ac:dyDescent="0.2">
      <c r="A30" s="16" t="s">
        <v>46</v>
      </c>
      <c r="B30" s="16" t="s">
        <v>107</v>
      </c>
      <c r="C30" s="15">
        <v>444709634.81000006</v>
      </c>
      <c r="D30" s="15"/>
      <c r="E30" s="15">
        <v>444709634.81000006</v>
      </c>
      <c r="F30" s="15">
        <v>0</v>
      </c>
      <c r="G30" s="15"/>
      <c r="H30" s="15">
        <v>0</v>
      </c>
      <c r="I30" s="15">
        <v>0</v>
      </c>
      <c r="J30" s="15"/>
      <c r="K30" s="15">
        <v>0</v>
      </c>
    </row>
    <row r="31" spans="1:11" ht="140.25" x14ac:dyDescent="0.2">
      <c r="A31" s="4" t="s">
        <v>47</v>
      </c>
      <c r="B31" s="4" t="s">
        <v>108</v>
      </c>
      <c r="C31" s="15">
        <v>444709634.81000006</v>
      </c>
      <c r="D31" s="15"/>
      <c r="E31" s="15">
        <v>444709634.81000006</v>
      </c>
      <c r="F31" s="15">
        <v>0</v>
      </c>
      <c r="G31" s="15"/>
      <c r="H31" s="15">
        <v>0</v>
      </c>
      <c r="I31" s="15">
        <v>0</v>
      </c>
      <c r="J31" s="15"/>
      <c r="K31" s="15">
        <v>0</v>
      </c>
    </row>
    <row r="32" spans="1:11" ht="114.75" x14ac:dyDescent="0.2">
      <c r="A32" s="4" t="s">
        <v>48</v>
      </c>
      <c r="B32" s="4" t="s">
        <v>109</v>
      </c>
      <c r="C32" s="15">
        <v>246203361.40000001</v>
      </c>
      <c r="D32" s="15"/>
      <c r="E32" s="15">
        <v>246203361.40000001</v>
      </c>
      <c r="F32" s="15">
        <v>0</v>
      </c>
      <c r="G32" s="15"/>
      <c r="H32" s="15">
        <v>0</v>
      </c>
      <c r="I32" s="15">
        <v>0</v>
      </c>
      <c r="J32" s="15"/>
      <c r="K32" s="15">
        <v>0</v>
      </c>
    </row>
    <row r="33" spans="1:11" ht="102" x14ac:dyDescent="0.2">
      <c r="A33" s="4" t="s">
        <v>49</v>
      </c>
      <c r="B33" s="4" t="s">
        <v>110</v>
      </c>
      <c r="C33" s="15">
        <v>246203361.40000001</v>
      </c>
      <c r="D33" s="15"/>
      <c r="E33" s="15">
        <v>246203361.40000001</v>
      </c>
      <c r="F33" s="15">
        <v>0</v>
      </c>
      <c r="G33" s="15"/>
      <c r="H33" s="15">
        <v>0</v>
      </c>
      <c r="I33" s="15">
        <v>0</v>
      </c>
      <c r="J33" s="15"/>
      <c r="K33" s="15">
        <v>0</v>
      </c>
    </row>
    <row r="34" spans="1:11" ht="63.75" x14ac:dyDescent="0.2">
      <c r="A34" s="16" t="s">
        <v>50</v>
      </c>
      <c r="B34" s="16" t="s">
        <v>111</v>
      </c>
      <c r="C34" s="15">
        <v>222017934.78000003</v>
      </c>
      <c r="D34" s="15"/>
      <c r="E34" s="15">
        <v>222017934.78000003</v>
      </c>
      <c r="F34" s="15">
        <v>328604770</v>
      </c>
      <c r="G34" s="15"/>
      <c r="H34" s="15">
        <v>328604770</v>
      </c>
      <c r="I34" s="15">
        <v>296389613.73000002</v>
      </c>
      <c r="J34" s="15"/>
      <c r="K34" s="15">
        <v>296389613.73000002</v>
      </c>
    </row>
    <row r="35" spans="1:11" ht="63.75" x14ac:dyDescent="0.2">
      <c r="A35" s="16" t="s">
        <v>51</v>
      </c>
      <c r="B35" s="16" t="s">
        <v>112</v>
      </c>
      <c r="C35" s="15">
        <v>222017934.78000003</v>
      </c>
      <c r="D35" s="15"/>
      <c r="E35" s="15">
        <v>222017934.78000003</v>
      </c>
      <c r="F35" s="15">
        <v>328604770</v>
      </c>
      <c r="G35" s="15"/>
      <c r="H35" s="15">
        <v>328604770</v>
      </c>
      <c r="I35" s="15">
        <v>296389613.73000002</v>
      </c>
      <c r="J35" s="15"/>
      <c r="K35" s="15">
        <v>296389613.73000002</v>
      </c>
    </row>
    <row r="36" spans="1:11" ht="89.25" x14ac:dyDescent="0.2">
      <c r="A36" s="4" t="s">
        <v>52</v>
      </c>
      <c r="B36" s="4" t="s">
        <v>113</v>
      </c>
      <c r="C36" s="15">
        <v>0</v>
      </c>
      <c r="D36" s="15"/>
      <c r="E36" s="15">
        <v>0</v>
      </c>
      <c r="F36" s="15">
        <v>0</v>
      </c>
      <c r="G36" s="15"/>
      <c r="H36" s="15">
        <v>0</v>
      </c>
      <c r="I36" s="15">
        <v>2659575</v>
      </c>
      <c r="J36" s="15"/>
      <c r="K36" s="15">
        <v>2659575</v>
      </c>
    </row>
    <row r="37" spans="1:11" ht="89.25" x14ac:dyDescent="0.2">
      <c r="A37" s="4" t="s">
        <v>53</v>
      </c>
      <c r="B37" s="4" t="s">
        <v>114</v>
      </c>
      <c r="C37" s="15">
        <v>0</v>
      </c>
      <c r="D37" s="15"/>
      <c r="E37" s="15">
        <v>0</v>
      </c>
      <c r="F37" s="15">
        <v>0</v>
      </c>
      <c r="G37" s="15"/>
      <c r="H37" s="15">
        <v>0</v>
      </c>
      <c r="I37" s="15">
        <v>2659575</v>
      </c>
      <c r="J37" s="15"/>
      <c r="K37" s="15">
        <v>2659575</v>
      </c>
    </row>
    <row r="38" spans="1:11" ht="38.25" x14ac:dyDescent="0.2">
      <c r="A38" s="4" t="s">
        <v>115</v>
      </c>
      <c r="B38" s="17" t="s">
        <v>116</v>
      </c>
      <c r="C38" s="15">
        <v>0</v>
      </c>
      <c r="D38" s="15"/>
      <c r="E38" s="15">
        <v>0</v>
      </c>
      <c r="F38" s="15">
        <v>0</v>
      </c>
      <c r="G38" s="15"/>
      <c r="H38" s="15">
        <v>0</v>
      </c>
      <c r="I38" s="15">
        <v>42217676.770000003</v>
      </c>
      <c r="J38" s="15"/>
      <c r="K38" s="15">
        <v>42217676.770000003</v>
      </c>
    </row>
    <row r="39" spans="1:11" ht="38.25" x14ac:dyDescent="0.2">
      <c r="A39" s="4" t="s">
        <v>117</v>
      </c>
      <c r="B39" s="17" t="s">
        <v>118</v>
      </c>
      <c r="C39" s="15">
        <v>0</v>
      </c>
      <c r="D39" s="15"/>
      <c r="E39" s="15">
        <v>0</v>
      </c>
      <c r="F39" s="15">
        <v>0</v>
      </c>
      <c r="G39" s="15"/>
      <c r="H39" s="15">
        <v>0</v>
      </c>
      <c r="I39" s="15">
        <v>42217676.770000003</v>
      </c>
      <c r="J39" s="15"/>
      <c r="K39" s="15">
        <v>42217676.770000003</v>
      </c>
    </row>
    <row r="40" spans="1:11" ht="76.5" x14ac:dyDescent="0.2">
      <c r="A40" s="4" t="s">
        <v>54</v>
      </c>
      <c r="B40" s="4" t="s">
        <v>119</v>
      </c>
      <c r="C40" s="15">
        <v>0</v>
      </c>
      <c r="D40" s="15"/>
      <c r="E40" s="15">
        <v>0</v>
      </c>
      <c r="F40" s="15">
        <v>7446262.6299999999</v>
      </c>
      <c r="G40" s="15"/>
      <c r="H40" s="15">
        <v>7446262.6299999999</v>
      </c>
      <c r="I40" s="15">
        <v>0</v>
      </c>
      <c r="J40" s="15"/>
      <c r="K40" s="15">
        <v>0</v>
      </c>
    </row>
    <row r="41" spans="1:11" ht="76.5" x14ac:dyDescent="0.2">
      <c r="A41" s="4" t="s">
        <v>55</v>
      </c>
      <c r="B41" s="4" t="s">
        <v>120</v>
      </c>
      <c r="C41" s="15">
        <v>0</v>
      </c>
      <c r="D41" s="31"/>
      <c r="E41" s="15">
        <v>0</v>
      </c>
      <c r="F41" s="15">
        <v>7446262.6299999999</v>
      </c>
      <c r="G41" s="15"/>
      <c r="H41" s="15">
        <v>7446262.6299999999</v>
      </c>
      <c r="I41" s="15">
        <v>0</v>
      </c>
      <c r="J41" s="15"/>
      <c r="K41" s="15">
        <v>0</v>
      </c>
    </row>
    <row r="42" spans="1:11" ht="63.75" x14ac:dyDescent="0.2">
      <c r="A42" s="4" t="s">
        <v>56</v>
      </c>
      <c r="B42" s="4" t="s">
        <v>121</v>
      </c>
      <c r="C42" s="15">
        <v>6685758</v>
      </c>
      <c r="D42" s="15"/>
      <c r="E42" s="15">
        <v>6685758</v>
      </c>
      <c r="F42" s="15">
        <v>7141718</v>
      </c>
      <c r="G42" s="15"/>
      <c r="H42" s="15">
        <v>7141718</v>
      </c>
      <c r="I42" s="15">
        <v>0</v>
      </c>
      <c r="J42" s="15"/>
      <c r="K42" s="15">
        <v>0</v>
      </c>
    </row>
    <row r="43" spans="1:11" ht="63.75" x14ac:dyDescent="0.2">
      <c r="A43" s="4" t="s">
        <v>57</v>
      </c>
      <c r="B43" s="4" t="s">
        <v>122</v>
      </c>
      <c r="C43" s="15">
        <v>6685758</v>
      </c>
      <c r="D43" s="15"/>
      <c r="E43" s="15">
        <v>6685758</v>
      </c>
      <c r="F43" s="15">
        <v>7141718</v>
      </c>
      <c r="G43" s="15"/>
      <c r="H43" s="15">
        <v>7141718</v>
      </c>
      <c r="I43" s="15">
        <v>0</v>
      </c>
      <c r="J43" s="15"/>
      <c r="K43" s="15">
        <v>0</v>
      </c>
    </row>
    <row r="44" spans="1:11" ht="42.75" customHeight="1" x14ac:dyDescent="0.2">
      <c r="A44" s="39" t="s">
        <v>176</v>
      </c>
      <c r="B44" s="40" t="s">
        <v>177</v>
      </c>
      <c r="C44" s="41"/>
      <c r="D44" s="41"/>
      <c r="E44" s="41">
        <v>0</v>
      </c>
      <c r="F44" s="41"/>
      <c r="G44" s="41">
        <v>410659798</v>
      </c>
      <c r="H44" s="41">
        <f>SUM(G44)</f>
        <v>410659798</v>
      </c>
      <c r="I44" s="41"/>
      <c r="J44" s="41">
        <v>663532122</v>
      </c>
      <c r="K44" s="41">
        <f>SUM(J44)</f>
        <v>663532122</v>
      </c>
    </row>
    <row r="45" spans="1:11" ht="42" customHeight="1" x14ac:dyDescent="0.2">
      <c r="A45" s="39" t="s">
        <v>175</v>
      </c>
      <c r="B45" s="40" t="s">
        <v>178</v>
      </c>
      <c r="C45" s="41"/>
      <c r="D45" s="41"/>
      <c r="E45" s="41">
        <v>0</v>
      </c>
      <c r="F45" s="41"/>
      <c r="G45" s="41">
        <v>410659798</v>
      </c>
      <c r="H45" s="41">
        <f>SUM(G45)</f>
        <v>410659798</v>
      </c>
      <c r="I45" s="41"/>
      <c r="J45" s="41">
        <v>663532122</v>
      </c>
      <c r="K45" s="41">
        <f>SUM(J45)</f>
        <v>663532122</v>
      </c>
    </row>
    <row r="46" spans="1:11" ht="48" customHeight="1" x14ac:dyDescent="0.2">
      <c r="A46" s="4" t="s">
        <v>58</v>
      </c>
      <c r="B46" s="4" t="s">
        <v>123</v>
      </c>
      <c r="C46" s="15">
        <v>24933487.5</v>
      </c>
      <c r="D46" s="15"/>
      <c r="E46" s="15">
        <v>24933487.5</v>
      </c>
      <c r="F46" s="15">
        <v>31151909.899999999</v>
      </c>
      <c r="G46" s="15"/>
      <c r="H46" s="15">
        <v>31151909.899999999</v>
      </c>
      <c r="I46" s="15">
        <v>214584730.66999999</v>
      </c>
      <c r="J46" s="15"/>
      <c r="K46" s="15">
        <v>214584730.66999999</v>
      </c>
    </row>
    <row r="47" spans="1:11" ht="51" x14ac:dyDescent="0.2">
      <c r="A47" s="4" t="s">
        <v>59</v>
      </c>
      <c r="B47" s="4" t="s">
        <v>124</v>
      </c>
      <c r="C47" s="15">
        <v>24933487.5</v>
      </c>
      <c r="D47" s="15"/>
      <c r="E47" s="15">
        <v>24933487.5</v>
      </c>
      <c r="F47" s="15">
        <v>31151909.899999999</v>
      </c>
      <c r="G47" s="15"/>
      <c r="H47" s="15">
        <v>31151909.899999999</v>
      </c>
      <c r="I47" s="15">
        <v>214584730.66999999</v>
      </c>
      <c r="J47" s="15"/>
      <c r="K47" s="15">
        <v>214584730.66999999</v>
      </c>
    </row>
    <row r="48" spans="1:11" ht="76.5" x14ac:dyDescent="0.2">
      <c r="A48" s="4" t="s">
        <v>60</v>
      </c>
      <c r="B48" s="4" t="s">
        <v>125</v>
      </c>
      <c r="C48" s="15">
        <v>258590724</v>
      </c>
      <c r="D48" s="15"/>
      <c r="E48" s="15">
        <v>258590724</v>
      </c>
      <c r="F48" s="15">
        <v>261362670</v>
      </c>
      <c r="G48" s="15"/>
      <c r="H48" s="15">
        <v>261362670</v>
      </c>
      <c r="I48" s="15">
        <v>274358537</v>
      </c>
      <c r="J48" s="15"/>
      <c r="K48" s="15">
        <v>274358537</v>
      </c>
    </row>
    <row r="49" spans="1:11" ht="76.5" x14ac:dyDescent="0.2">
      <c r="A49" s="4" t="s">
        <v>61</v>
      </c>
      <c r="B49" s="4" t="s">
        <v>126</v>
      </c>
      <c r="C49" s="15">
        <v>258590724</v>
      </c>
      <c r="D49" s="15"/>
      <c r="E49" s="15">
        <v>258590724</v>
      </c>
      <c r="F49" s="15">
        <v>261362670</v>
      </c>
      <c r="G49" s="15"/>
      <c r="H49" s="15">
        <v>261362670</v>
      </c>
      <c r="I49" s="15">
        <v>274358537</v>
      </c>
      <c r="J49" s="15"/>
      <c r="K49" s="15">
        <v>274358537</v>
      </c>
    </row>
    <row r="50" spans="1:11" ht="38.25" x14ac:dyDescent="0.2">
      <c r="A50" s="4" t="s">
        <v>62</v>
      </c>
      <c r="B50" s="4" t="s">
        <v>127</v>
      </c>
      <c r="C50" s="15">
        <v>9853661.7199999988</v>
      </c>
      <c r="D50" s="15">
        <v>0</v>
      </c>
      <c r="E50" s="15">
        <v>9853661.7199999988</v>
      </c>
      <c r="F50" s="15">
        <v>11046981.91</v>
      </c>
      <c r="G50" s="15"/>
      <c r="H50" s="15">
        <v>11046981.91</v>
      </c>
      <c r="I50" s="15">
        <v>11046981.91</v>
      </c>
      <c r="J50" s="15"/>
      <c r="K50" s="15">
        <v>11046981.91</v>
      </c>
    </row>
    <row r="51" spans="1:11" ht="51" x14ac:dyDescent="0.2">
      <c r="A51" s="4" t="s">
        <v>63</v>
      </c>
      <c r="B51" s="4" t="s">
        <v>128</v>
      </c>
      <c r="C51" s="15">
        <v>9853661.7199999988</v>
      </c>
      <c r="D51" s="15"/>
      <c r="E51" s="15">
        <v>9853661.7199999988</v>
      </c>
      <c r="F51" s="15">
        <v>11046981.91</v>
      </c>
      <c r="G51" s="15"/>
      <c r="H51" s="15">
        <v>11046981.91</v>
      </c>
      <c r="I51" s="15">
        <v>11046981.91</v>
      </c>
      <c r="J51" s="15"/>
      <c r="K51" s="15">
        <v>11046981.91</v>
      </c>
    </row>
    <row r="52" spans="1:11" ht="25.5" x14ac:dyDescent="0.2">
      <c r="A52" s="4" t="s">
        <v>64</v>
      </c>
      <c r="B52" s="4" t="s">
        <v>65</v>
      </c>
      <c r="C52" s="15">
        <v>1276916</v>
      </c>
      <c r="D52" s="15"/>
      <c r="E52" s="15">
        <v>1276916</v>
      </c>
      <c r="F52" s="15">
        <v>25114418</v>
      </c>
      <c r="G52" s="15"/>
      <c r="H52" s="15">
        <v>25114418</v>
      </c>
      <c r="I52" s="15">
        <v>117192129</v>
      </c>
      <c r="J52" s="15"/>
      <c r="K52" s="15">
        <v>117192129</v>
      </c>
    </row>
    <row r="53" spans="1:11" ht="51" x14ac:dyDescent="0.2">
      <c r="A53" s="4" t="s">
        <v>66</v>
      </c>
      <c r="B53" s="4" t="s">
        <v>129</v>
      </c>
      <c r="C53" s="15">
        <v>1276916</v>
      </c>
      <c r="D53" s="15"/>
      <c r="E53" s="15">
        <v>1276916</v>
      </c>
      <c r="F53" s="15">
        <v>25114418</v>
      </c>
      <c r="G53" s="15"/>
      <c r="H53" s="15">
        <v>25114418</v>
      </c>
      <c r="I53" s="15">
        <v>117192129</v>
      </c>
      <c r="J53" s="15"/>
      <c r="K53" s="15">
        <v>117192129</v>
      </c>
    </row>
    <row r="54" spans="1:11" ht="51" x14ac:dyDescent="0.2">
      <c r="A54" s="4" t="s">
        <v>67</v>
      </c>
      <c r="B54" s="4" t="s">
        <v>130</v>
      </c>
      <c r="C54" s="15">
        <v>974171952.94000006</v>
      </c>
      <c r="D54" s="15"/>
      <c r="E54" s="15">
        <v>974171952.94000006</v>
      </c>
      <c r="F54" s="15">
        <v>362548510.63999999</v>
      </c>
      <c r="G54" s="15"/>
      <c r="H54" s="15">
        <v>362548510.63999999</v>
      </c>
      <c r="I54" s="15">
        <v>567248191.49000001</v>
      </c>
      <c r="J54" s="15"/>
      <c r="K54" s="15">
        <v>567248191.49000001</v>
      </c>
    </row>
    <row r="55" spans="1:11" ht="63.75" x14ac:dyDescent="0.2">
      <c r="A55" s="16" t="s">
        <v>68</v>
      </c>
      <c r="B55" s="16" t="s">
        <v>131</v>
      </c>
      <c r="C55" s="15">
        <v>974171952.94000006</v>
      </c>
      <c r="D55" s="15"/>
      <c r="E55" s="15">
        <v>974171952.94000006</v>
      </c>
      <c r="F55" s="15">
        <v>362548510.63999999</v>
      </c>
      <c r="G55" s="15"/>
      <c r="H55" s="15">
        <v>362548510.63999999</v>
      </c>
      <c r="I55" s="15">
        <v>567248191.49000001</v>
      </c>
      <c r="J55" s="15"/>
      <c r="K55" s="15">
        <v>567248191.49000001</v>
      </c>
    </row>
    <row r="56" spans="1:11" ht="38.25" x14ac:dyDescent="0.2">
      <c r="A56" s="4" t="s">
        <v>69</v>
      </c>
      <c r="B56" s="4" t="s">
        <v>132</v>
      </c>
      <c r="C56" s="9">
        <v>146196707.25999999</v>
      </c>
      <c r="D56" s="15"/>
      <c r="E56" s="9">
        <v>146196707.25999999</v>
      </c>
      <c r="F56" s="9">
        <v>146500567.38</v>
      </c>
      <c r="G56" s="15"/>
      <c r="H56" s="9">
        <v>146500567.38</v>
      </c>
      <c r="I56" s="9">
        <v>162778398.37</v>
      </c>
      <c r="J56" s="15"/>
      <c r="K56" s="9">
        <v>162778398.37</v>
      </c>
    </row>
    <row r="57" spans="1:11" ht="51" x14ac:dyDescent="0.2">
      <c r="A57" s="4" t="s">
        <v>70</v>
      </c>
      <c r="B57" s="4" t="s">
        <v>133</v>
      </c>
      <c r="C57" s="9">
        <v>146196707.25999999</v>
      </c>
      <c r="D57" s="15"/>
      <c r="E57" s="9">
        <v>146196707.25999999</v>
      </c>
      <c r="F57" s="9">
        <v>146500567.38</v>
      </c>
      <c r="G57" s="15"/>
      <c r="H57" s="9">
        <v>146500567.38</v>
      </c>
      <c r="I57" s="9">
        <v>162778398.37</v>
      </c>
      <c r="J57" s="15"/>
      <c r="K57" s="9">
        <v>162778398.37</v>
      </c>
    </row>
    <row r="58" spans="1:11" s="22" customFormat="1" ht="38.25" x14ac:dyDescent="0.2">
      <c r="A58" s="16" t="s">
        <v>161</v>
      </c>
      <c r="B58" s="16" t="s">
        <v>163</v>
      </c>
      <c r="C58" s="15">
        <v>232185106.40000001</v>
      </c>
      <c r="D58" s="15"/>
      <c r="E58" s="15">
        <v>232185106.40000001</v>
      </c>
      <c r="F58" s="15">
        <v>102761276.61</v>
      </c>
      <c r="G58" s="15"/>
      <c r="H58" s="15">
        <v>102761276.61</v>
      </c>
      <c r="I58" s="15">
        <v>0</v>
      </c>
      <c r="J58" s="15"/>
      <c r="K58" s="15">
        <v>0</v>
      </c>
    </row>
    <row r="59" spans="1:11" s="22" customFormat="1" ht="51" x14ac:dyDescent="0.2">
      <c r="A59" s="16" t="s">
        <v>162</v>
      </c>
      <c r="B59" s="16" t="s">
        <v>164</v>
      </c>
      <c r="C59" s="15">
        <v>232185106.40000001</v>
      </c>
      <c r="D59" s="15"/>
      <c r="E59" s="15">
        <v>232185106.40000001</v>
      </c>
      <c r="F59" s="15">
        <v>102761276.61</v>
      </c>
      <c r="G59" s="15"/>
      <c r="H59" s="15">
        <v>102761276.61</v>
      </c>
      <c r="I59" s="15">
        <v>0</v>
      </c>
      <c r="J59" s="15"/>
      <c r="K59" s="15">
        <v>0</v>
      </c>
    </row>
    <row r="60" spans="1:11" x14ac:dyDescent="0.2">
      <c r="A60" s="4" t="s">
        <v>71</v>
      </c>
      <c r="B60" s="4" t="s">
        <v>72</v>
      </c>
      <c r="C60" s="9">
        <v>1461160670.6099999</v>
      </c>
      <c r="D60" s="15">
        <f>D61</f>
        <v>-283137780</v>
      </c>
      <c r="E60" s="9">
        <f>C60+D60</f>
        <v>1178022890.6099999</v>
      </c>
      <c r="F60" s="9">
        <v>13719254</v>
      </c>
      <c r="G60" s="15">
        <f>G61</f>
        <v>530841100</v>
      </c>
      <c r="H60" s="9">
        <f>F60+G60</f>
        <v>544560354</v>
      </c>
      <c r="I60" s="9">
        <v>12531287</v>
      </c>
      <c r="J60" s="15"/>
      <c r="K60" s="9">
        <v>12531287</v>
      </c>
    </row>
    <row r="61" spans="1:11" x14ac:dyDescent="0.2">
      <c r="A61" s="4" t="s">
        <v>73</v>
      </c>
      <c r="B61" s="4" t="s">
        <v>74</v>
      </c>
      <c r="C61" s="9">
        <v>1461160670.6099999</v>
      </c>
      <c r="D61" s="15">
        <f>186120-283323900</f>
        <v>-283137780</v>
      </c>
      <c r="E61" s="9">
        <f>C61+D61</f>
        <v>1178022890.6099999</v>
      </c>
      <c r="F61" s="9">
        <v>13719254</v>
      </c>
      <c r="G61" s="15">
        <f>247517200+283323900</f>
        <v>530841100</v>
      </c>
      <c r="H61" s="9">
        <f>F61+G61</f>
        <v>544560354</v>
      </c>
      <c r="I61" s="9">
        <v>12531287</v>
      </c>
      <c r="J61" s="15"/>
      <c r="K61" s="9">
        <v>12531287</v>
      </c>
    </row>
    <row r="62" spans="1:11" ht="25.5" x14ac:dyDescent="0.2">
      <c r="A62" s="3" t="s">
        <v>75</v>
      </c>
      <c r="B62" s="3" t="s">
        <v>76</v>
      </c>
      <c r="C62" s="7">
        <v>4300550400.1800003</v>
      </c>
      <c r="D62" s="8">
        <f>D67</f>
        <v>-1396100</v>
      </c>
      <c r="E62" s="7">
        <f>C62+D62</f>
        <v>4299154300.1800003</v>
      </c>
      <c r="F62" s="7">
        <v>3517002558.5999999</v>
      </c>
      <c r="G62" s="8">
        <v>0</v>
      </c>
      <c r="H62" s="7">
        <v>3517002558.5999999</v>
      </c>
      <c r="I62" s="7">
        <v>3525444575.5999999</v>
      </c>
      <c r="J62" s="8">
        <v>0</v>
      </c>
      <c r="K62" s="7">
        <v>3525444575.5999999</v>
      </c>
    </row>
    <row r="63" spans="1:11" ht="51" x14ac:dyDescent="0.2">
      <c r="A63" s="4" t="s">
        <v>77</v>
      </c>
      <c r="B63" s="4" t="s">
        <v>134</v>
      </c>
      <c r="C63" s="9">
        <v>4125388132.1799998</v>
      </c>
      <c r="D63" s="15"/>
      <c r="E63" s="9">
        <v>4125388132.1799998</v>
      </c>
      <c r="F63" s="9">
        <v>3371686122.5999999</v>
      </c>
      <c r="G63" s="15"/>
      <c r="H63" s="9">
        <v>3371686122.5999999</v>
      </c>
      <c r="I63" s="9">
        <v>3380134722.5999999</v>
      </c>
      <c r="J63" s="15"/>
      <c r="K63" s="9">
        <v>3380134722.5999999</v>
      </c>
    </row>
    <row r="64" spans="1:11" ht="51" x14ac:dyDescent="0.2">
      <c r="A64" s="4" t="s">
        <v>78</v>
      </c>
      <c r="B64" s="4" t="s">
        <v>135</v>
      </c>
      <c r="C64" s="9">
        <v>4125388132.1799998</v>
      </c>
      <c r="D64" s="15"/>
      <c r="E64" s="9">
        <v>4125388132.1799998</v>
      </c>
      <c r="F64" s="9">
        <v>3371686122.5999999</v>
      </c>
      <c r="G64" s="15"/>
      <c r="H64" s="9">
        <v>3371686122.5999999</v>
      </c>
      <c r="I64" s="9">
        <v>3380134722.5999999</v>
      </c>
      <c r="J64" s="15"/>
      <c r="K64" s="9">
        <v>3380134722.5999999</v>
      </c>
    </row>
    <row r="65" spans="1:11" ht="76.5" x14ac:dyDescent="0.2">
      <c r="A65" s="4" t="s">
        <v>79</v>
      </c>
      <c r="B65" s="4" t="s">
        <v>80</v>
      </c>
      <c r="C65" s="9">
        <v>54767709</v>
      </c>
      <c r="D65" s="15"/>
      <c r="E65" s="9">
        <v>54767709</v>
      </c>
      <c r="F65" s="9">
        <v>77561138</v>
      </c>
      <c r="G65" s="15"/>
      <c r="H65" s="9">
        <v>77561138</v>
      </c>
      <c r="I65" s="9">
        <v>77561138</v>
      </c>
      <c r="J65" s="15"/>
      <c r="K65" s="9">
        <v>77561138</v>
      </c>
    </row>
    <row r="66" spans="1:11" ht="102" x14ac:dyDescent="0.2">
      <c r="A66" s="4" t="s">
        <v>81</v>
      </c>
      <c r="B66" s="4" t="s">
        <v>136</v>
      </c>
      <c r="C66" s="9">
        <v>54767709</v>
      </c>
      <c r="D66" s="15">
        <v>0</v>
      </c>
      <c r="E66" s="9">
        <v>54767709</v>
      </c>
      <c r="F66" s="9">
        <v>77561138</v>
      </c>
      <c r="G66" s="15">
        <v>0</v>
      </c>
      <c r="H66" s="9">
        <v>77561138</v>
      </c>
      <c r="I66" s="9">
        <v>77561138</v>
      </c>
      <c r="J66" s="15"/>
      <c r="K66" s="9">
        <v>77561138</v>
      </c>
    </row>
    <row r="67" spans="1:11" ht="89.25" x14ac:dyDescent="0.2">
      <c r="A67" s="4" t="s">
        <v>82</v>
      </c>
      <c r="B67" s="4" t="s">
        <v>137</v>
      </c>
      <c r="C67" s="9">
        <v>117481100</v>
      </c>
      <c r="D67" s="15">
        <f>D68</f>
        <v>-1396100</v>
      </c>
      <c r="E67" s="9">
        <f>C67+D67</f>
        <v>116085000</v>
      </c>
      <c r="F67" s="9">
        <v>67696200</v>
      </c>
      <c r="G67" s="15"/>
      <c r="H67" s="9">
        <v>67696200</v>
      </c>
      <c r="I67" s="9">
        <v>67696200</v>
      </c>
      <c r="J67" s="15"/>
      <c r="K67" s="9">
        <v>67696200</v>
      </c>
    </row>
    <row r="68" spans="1:11" ht="76.5" x14ac:dyDescent="0.2">
      <c r="A68" s="4" t="s">
        <v>83</v>
      </c>
      <c r="B68" s="4" t="s">
        <v>138</v>
      </c>
      <c r="C68" s="9">
        <v>117481100</v>
      </c>
      <c r="D68" s="15">
        <v>-1396100</v>
      </c>
      <c r="E68" s="9">
        <f>C68+D68</f>
        <v>116085000</v>
      </c>
      <c r="F68" s="9">
        <v>67696200</v>
      </c>
      <c r="G68" s="15"/>
      <c r="H68" s="9">
        <v>67696200</v>
      </c>
      <c r="I68" s="9">
        <v>67696200</v>
      </c>
      <c r="J68" s="15"/>
      <c r="K68" s="9">
        <v>67696200</v>
      </c>
    </row>
    <row r="69" spans="1:11" ht="76.5" x14ac:dyDescent="0.2">
      <c r="A69" s="4" t="s">
        <v>84</v>
      </c>
      <c r="B69" s="4" t="s">
        <v>139</v>
      </c>
      <c r="C69" s="9">
        <v>979559</v>
      </c>
      <c r="D69" s="15"/>
      <c r="E69" s="9">
        <v>979559</v>
      </c>
      <c r="F69" s="9">
        <v>59098</v>
      </c>
      <c r="G69" s="15"/>
      <c r="H69" s="9">
        <v>59098</v>
      </c>
      <c r="I69" s="9">
        <v>52515</v>
      </c>
      <c r="J69" s="15"/>
      <c r="K69" s="9">
        <v>52515</v>
      </c>
    </row>
    <row r="70" spans="1:11" ht="76.5" x14ac:dyDescent="0.2">
      <c r="A70" s="16" t="s">
        <v>85</v>
      </c>
      <c r="B70" s="16" t="s">
        <v>140</v>
      </c>
      <c r="C70" s="15">
        <v>979559</v>
      </c>
      <c r="D70" s="15">
        <v>0</v>
      </c>
      <c r="E70" s="15">
        <v>979559</v>
      </c>
      <c r="F70" s="15">
        <v>59098</v>
      </c>
      <c r="G70" s="15">
        <v>0</v>
      </c>
      <c r="H70" s="15">
        <v>59098</v>
      </c>
      <c r="I70" s="15">
        <v>52515</v>
      </c>
      <c r="J70" s="15">
        <v>0</v>
      </c>
      <c r="K70" s="15">
        <v>52515</v>
      </c>
    </row>
    <row r="71" spans="1:11" ht="51" x14ac:dyDescent="0.2">
      <c r="A71" s="1" t="s">
        <v>141</v>
      </c>
      <c r="B71" s="1" t="s">
        <v>142</v>
      </c>
      <c r="C71" s="9">
        <v>1933900</v>
      </c>
      <c r="D71" s="15"/>
      <c r="E71" s="9">
        <v>1933900</v>
      </c>
      <c r="F71" s="9">
        <v>0</v>
      </c>
      <c r="G71" s="15"/>
      <c r="H71" s="9">
        <v>0</v>
      </c>
      <c r="I71" s="9">
        <v>0</v>
      </c>
      <c r="J71" s="15"/>
      <c r="K71" s="9">
        <v>0</v>
      </c>
    </row>
    <row r="72" spans="1:11" ht="63.75" x14ac:dyDescent="0.2">
      <c r="A72" s="10" t="s">
        <v>143</v>
      </c>
      <c r="B72" s="1" t="s">
        <v>144</v>
      </c>
      <c r="C72" s="9">
        <v>1933900</v>
      </c>
      <c r="D72" s="15"/>
      <c r="E72" s="9">
        <v>1933900</v>
      </c>
      <c r="F72" s="9">
        <v>0</v>
      </c>
      <c r="G72" s="15"/>
      <c r="H72" s="9">
        <v>0</v>
      </c>
      <c r="I72" s="9">
        <v>0</v>
      </c>
      <c r="J72" s="15"/>
      <c r="K72" s="9">
        <v>0</v>
      </c>
    </row>
    <row r="73" spans="1:11" s="24" customFormat="1" x14ac:dyDescent="0.2">
      <c r="A73" s="35" t="s">
        <v>86</v>
      </c>
      <c r="B73" s="23" t="s">
        <v>87</v>
      </c>
      <c r="C73" s="7">
        <v>948372004.72000003</v>
      </c>
      <c r="D73" s="8">
        <f>D80+D82</f>
        <v>1620000</v>
      </c>
      <c r="E73" s="7">
        <f>C73+D73</f>
        <v>949992004.72000003</v>
      </c>
      <c r="F73" s="7">
        <v>158427360</v>
      </c>
      <c r="G73" s="8">
        <v>0</v>
      </c>
      <c r="H73" s="7">
        <v>158427360</v>
      </c>
      <c r="I73" s="7">
        <v>158427360</v>
      </c>
      <c r="J73" s="8">
        <v>0</v>
      </c>
      <c r="K73" s="7">
        <v>158427360</v>
      </c>
    </row>
    <row r="74" spans="1:11" ht="89.25" x14ac:dyDescent="0.2">
      <c r="A74" s="10" t="s">
        <v>88</v>
      </c>
      <c r="B74" s="1" t="s">
        <v>145</v>
      </c>
      <c r="C74" s="9">
        <v>161005320</v>
      </c>
      <c r="D74" s="15"/>
      <c r="E74" s="9">
        <v>161005320</v>
      </c>
      <c r="F74" s="9">
        <v>158427360</v>
      </c>
      <c r="G74" s="15"/>
      <c r="H74" s="9">
        <v>158427360</v>
      </c>
      <c r="I74" s="9">
        <v>158427360</v>
      </c>
      <c r="J74" s="15"/>
      <c r="K74" s="9">
        <v>158427360</v>
      </c>
    </row>
    <row r="75" spans="1:11" ht="89.25" x14ac:dyDescent="0.2">
      <c r="A75" s="1" t="s">
        <v>89</v>
      </c>
      <c r="B75" s="1" t="s">
        <v>146</v>
      </c>
      <c r="C75" s="9">
        <v>161005320</v>
      </c>
      <c r="D75" s="15">
        <v>0</v>
      </c>
      <c r="E75" s="9">
        <v>161005320</v>
      </c>
      <c r="F75" s="9">
        <v>158427360</v>
      </c>
      <c r="G75" s="15">
        <v>0</v>
      </c>
      <c r="H75" s="9">
        <v>158427360</v>
      </c>
      <c r="I75" s="9">
        <v>158427360</v>
      </c>
      <c r="J75" s="15"/>
      <c r="K75" s="9">
        <v>158427360</v>
      </c>
    </row>
    <row r="76" spans="1:11" ht="76.5" x14ac:dyDescent="0.2">
      <c r="A76" s="10" t="s">
        <v>147</v>
      </c>
      <c r="B76" s="1" t="s">
        <v>148</v>
      </c>
      <c r="C76" s="9">
        <v>737870356.70000005</v>
      </c>
      <c r="D76" s="34"/>
      <c r="E76" s="9">
        <v>737870356.70000005</v>
      </c>
      <c r="F76" s="9">
        <v>0</v>
      </c>
      <c r="G76" s="15"/>
      <c r="H76" s="9">
        <v>0</v>
      </c>
      <c r="I76" s="9">
        <v>0</v>
      </c>
      <c r="J76" s="15"/>
      <c r="K76" s="9">
        <v>0</v>
      </c>
    </row>
    <row r="77" spans="1:11" ht="76.5" x14ac:dyDescent="0.2">
      <c r="A77" s="10" t="s">
        <v>149</v>
      </c>
      <c r="B77" s="29" t="s">
        <v>150</v>
      </c>
      <c r="C77" s="9">
        <v>737870356.70000005</v>
      </c>
      <c r="D77" s="15"/>
      <c r="E77" s="9">
        <v>737870356.70000005</v>
      </c>
      <c r="F77" s="9">
        <v>0</v>
      </c>
      <c r="G77" s="15"/>
      <c r="H77" s="9">
        <v>0</v>
      </c>
      <c r="I77" s="9">
        <v>0</v>
      </c>
      <c r="J77" s="15">
        <v>0</v>
      </c>
      <c r="K77" s="9">
        <v>0</v>
      </c>
    </row>
    <row r="78" spans="1:11" ht="63.75" x14ac:dyDescent="0.2">
      <c r="A78" s="10" t="s">
        <v>90</v>
      </c>
      <c r="B78" s="30" t="s">
        <v>151</v>
      </c>
      <c r="C78" s="9">
        <v>10000000</v>
      </c>
      <c r="D78" s="15"/>
      <c r="E78" s="9">
        <v>10000000</v>
      </c>
      <c r="F78" s="9">
        <v>0</v>
      </c>
      <c r="G78" s="15"/>
      <c r="H78" s="9">
        <v>0</v>
      </c>
      <c r="I78" s="9">
        <v>0</v>
      </c>
      <c r="J78" s="15"/>
      <c r="K78" s="9">
        <v>0</v>
      </c>
    </row>
    <row r="79" spans="1:11" ht="63.75" x14ac:dyDescent="0.2">
      <c r="A79" s="1" t="s">
        <v>91</v>
      </c>
      <c r="B79" s="1" t="s">
        <v>152</v>
      </c>
      <c r="C79" s="9">
        <v>10000000</v>
      </c>
      <c r="D79" s="15"/>
      <c r="E79" s="9">
        <v>10000000</v>
      </c>
      <c r="F79" s="9">
        <v>0</v>
      </c>
      <c r="G79" s="15"/>
      <c r="H79" s="9">
        <v>0</v>
      </c>
      <c r="I79" s="9">
        <v>0</v>
      </c>
      <c r="J79" s="15"/>
      <c r="K79" s="9">
        <v>0</v>
      </c>
    </row>
    <row r="80" spans="1:11" s="22" customFormat="1" ht="54" customHeight="1" x14ac:dyDescent="0.2">
      <c r="A80" s="36" t="s">
        <v>169</v>
      </c>
      <c r="B80" s="30" t="s">
        <v>172</v>
      </c>
      <c r="C80" s="15">
        <v>1123477</v>
      </c>
      <c r="D80" s="15">
        <v>609497</v>
      </c>
      <c r="E80" s="15">
        <v>1732974</v>
      </c>
      <c r="F80" s="15"/>
      <c r="G80" s="15"/>
      <c r="H80" s="15"/>
      <c r="I80" s="15">
        <v>0</v>
      </c>
      <c r="J80" s="15"/>
      <c r="K80" s="15">
        <v>0</v>
      </c>
    </row>
    <row r="81" spans="1:11" s="22" customFormat="1" ht="63.75" x14ac:dyDescent="0.2">
      <c r="A81" s="16" t="s">
        <v>170</v>
      </c>
      <c r="B81" s="16" t="s">
        <v>171</v>
      </c>
      <c r="C81" s="15">
        <v>1123477</v>
      </c>
      <c r="D81" s="15">
        <v>609497</v>
      </c>
      <c r="E81" s="15">
        <v>1732974</v>
      </c>
      <c r="F81" s="15"/>
      <c r="G81" s="15"/>
      <c r="H81" s="15"/>
      <c r="I81" s="15">
        <v>0</v>
      </c>
      <c r="J81" s="15"/>
      <c r="K81" s="15">
        <v>0</v>
      </c>
    </row>
    <row r="82" spans="1:11" s="22" customFormat="1" ht="39" customHeight="1" x14ac:dyDescent="0.2">
      <c r="A82" s="36" t="s">
        <v>165</v>
      </c>
      <c r="B82" s="30" t="s">
        <v>166</v>
      </c>
      <c r="C82" s="15">
        <v>38372851.020000003</v>
      </c>
      <c r="D82" s="15">
        <f>D83</f>
        <v>1010503</v>
      </c>
      <c r="E82" s="15">
        <f>37763354.02+1620000</f>
        <v>39383354.020000003</v>
      </c>
      <c r="F82" s="15"/>
      <c r="G82" s="15"/>
      <c r="H82" s="15"/>
      <c r="I82" s="15">
        <v>0</v>
      </c>
      <c r="J82" s="15"/>
      <c r="K82" s="15">
        <v>0</v>
      </c>
    </row>
    <row r="83" spans="1:11" s="22" customFormat="1" ht="38.25" x14ac:dyDescent="0.2">
      <c r="A83" s="16" t="s">
        <v>167</v>
      </c>
      <c r="B83" s="16" t="s">
        <v>168</v>
      </c>
      <c r="C83" s="15">
        <v>38372851.020000003</v>
      </c>
      <c r="D83" s="15">
        <f>-609497+1620000</f>
        <v>1010503</v>
      </c>
      <c r="E83" s="15">
        <v>39383354.020000003</v>
      </c>
      <c r="F83" s="15"/>
      <c r="G83" s="15"/>
      <c r="H83" s="15"/>
      <c r="I83" s="15">
        <v>0</v>
      </c>
      <c r="J83" s="15"/>
      <c r="K83" s="15">
        <v>0</v>
      </c>
    </row>
    <row r="84" spans="1:11" s="24" customFormat="1" ht="27.75" customHeight="1" x14ac:dyDescent="0.2">
      <c r="A84" s="25" t="s">
        <v>95</v>
      </c>
      <c r="B84" s="26" t="s">
        <v>96</v>
      </c>
      <c r="C84" s="8">
        <v>1119618.03</v>
      </c>
      <c r="D84" s="8">
        <v>0</v>
      </c>
      <c r="E84" s="8">
        <v>1119618.03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</row>
    <row r="85" spans="1:11" s="24" customFormat="1" ht="27.75" customHeight="1" x14ac:dyDescent="0.2">
      <c r="A85" s="27" t="s">
        <v>159</v>
      </c>
      <c r="B85" s="28" t="s">
        <v>160</v>
      </c>
      <c r="C85" s="15">
        <v>1119618.03</v>
      </c>
      <c r="D85" s="15"/>
      <c r="E85" s="15">
        <v>1119618.03</v>
      </c>
      <c r="F85" s="15"/>
      <c r="G85" s="15"/>
      <c r="H85" s="15"/>
      <c r="I85" s="8"/>
      <c r="J85" s="8"/>
      <c r="K85" s="8"/>
    </row>
    <row r="86" spans="1:11" s="24" customFormat="1" ht="61.5" customHeight="1" x14ac:dyDescent="0.2">
      <c r="A86" s="23" t="s">
        <v>93</v>
      </c>
      <c r="B86" s="32" t="s">
        <v>94</v>
      </c>
      <c r="C86" s="8">
        <v>-27921666.419999998</v>
      </c>
      <c r="D86" s="8">
        <v>0</v>
      </c>
      <c r="E86" s="8">
        <v>-27921666.419999998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</row>
    <row r="87" spans="1:11" s="24" customFormat="1" ht="61.5" customHeight="1" x14ac:dyDescent="0.2">
      <c r="A87" s="1" t="s">
        <v>157</v>
      </c>
      <c r="B87" s="33" t="s">
        <v>158</v>
      </c>
      <c r="C87" s="8">
        <v>-27921666.419999998</v>
      </c>
      <c r="D87" s="8"/>
      <c r="E87" s="8">
        <v>-27921666.419999998</v>
      </c>
      <c r="F87" s="8"/>
      <c r="G87" s="8"/>
      <c r="H87" s="8"/>
      <c r="I87" s="8"/>
      <c r="J87" s="8"/>
      <c r="K87" s="8"/>
    </row>
    <row r="88" spans="1:11" ht="45" customHeight="1" x14ac:dyDescent="0.2">
      <c r="A88" s="1" t="s">
        <v>155</v>
      </c>
      <c r="B88" s="33" t="s">
        <v>156</v>
      </c>
      <c r="C88" s="15">
        <v>-142074</v>
      </c>
      <c r="D88" s="15"/>
      <c r="E88" s="15">
        <v>-142074</v>
      </c>
      <c r="F88" s="15"/>
      <c r="G88" s="15"/>
      <c r="H88" s="15"/>
      <c r="I88" s="15"/>
      <c r="J88" s="15"/>
      <c r="K88" s="15"/>
    </row>
    <row r="89" spans="1:11" ht="58.5" customHeight="1" x14ac:dyDescent="0.2">
      <c r="A89" s="1" t="s">
        <v>154</v>
      </c>
      <c r="B89" s="33" t="s">
        <v>153</v>
      </c>
      <c r="C89" s="15">
        <v>-27779592.419999998</v>
      </c>
      <c r="D89" s="15"/>
      <c r="E89" s="15">
        <v>-27779592.419999998</v>
      </c>
      <c r="F89" s="15"/>
      <c r="G89" s="15"/>
      <c r="H89" s="15"/>
      <c r="I89" s="15"/>
      <c r="J89" s="15"/>
      <c r="K89" s="15"/>
    </row>
    <row r="90" spans="1:11" x14ac:dyDescent="0.2">
      <c r="A90" s="3" t="s">
        <v>92</v>
      </c>
      <c r="B90" s="18"/>
      <c r="C90" s="8">
        <v>17377666172.860001</v>
      </c>
      <c r="D90" s="8">
        <f>167239609.9-1396100+1620000</f>
        <v>167463509.90000001</v>
      </c>
      <c r="E90" s="8">
        <f>C90+D90</f>
        <v>17545129682.760002</v>
      </c>
      <c r="F90" s="8">
        <v>13318245175.399998</v>
      </c>
      <c r="G90" s="8">
        <f>-10000000+410659798</f>
        <v>400659798</v>
      </c>
      <c r="H90" s="8">
        <f>13308245175.4+410659798</f>
        <v>13718904973.4</v>
      </c>
      <c r="I90" s="8">
        <v>11853996764.289999</v>
      </c>
      <c r="J90" s="8">
        <f>SUM(J18)</f>
        <v>663532122</v>
      </c>
      <c r="K90" s="8">
        <f>11853996764.29+663532122</f>
        <v>12517528886.290001</v>
      </c>
    </row>
    <row r="91" spans="1:11" x14ac:dyDescent="0.2">
      <c r="E91" s="38"/>
    </row>
  </sheetData>
  <mergeCells count="5">
    <mergeCell ref="A2:A3"/>
    <mergeCell ref="B2:B3"/>
    <mergeCell ref="C2:E2"/>
    <mergeCell ref="F2:H2"/>
    <mergeCell ref="I2:K2"/>
  </mergeCells>
  <pageMargins left="0.31496062992125984" right="0.11811023622047245" top="0.15748031496062992" bottom="0.15748031496062992" header="0.31496062992125984" footer="0.31496062992125984"/>
  <pageSetup paperSize="9" scale="60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пояснительная </vt:lpstr>
      <vt:lpstr>'пояснительная '!Заголовки_для_печати</vt:lpstr>
      <vt:lpstr>'пояснительная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Елена Ю. Косенкова</cp:lastModifiedBy>
  <cp:lastPrinted>2022-11-28T08:49:55Z</cp:lastPrinted>
  <dcterms:created xsi:type="dcterms:W3CDTF">2021-02-05T21:49:23Z</dcterms:created>
  <dcterms:modified xsi:type="dcterms:W3CDTF">2022-12-07T11:05:56Z</dcterms:modified>
</cp:coreProperties>
</file>