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75" windowWidth="21840" windowHeight="11325"/>
  </bookViews>
  <sheets>
    <sheet name="Доходы 2020 год" sheetId="3" r:id="rId1"/>
  </sheets>
  <definedNames>
    <definedName name="_xlnm._FilterDatabase" localSheetId="0" hidden="1">'Доходы 2020 год'!$B$1:$B$304</definedName>
    <definedName name="_xlnm.Print_Titles" localSheetId="0">'Доходы 2020 год'!$3:$4</definedName>
  </definedNames>
  <calcPr calcId="145621"/>
</workbook>
</file>

<file path=xl/calcChain.xml><?xml version="1.0" encoding="utf-8"?>
<calcChain xmlns="http://schemas.openxmlformats.org/spreadsheetml/2006/main">
  <c r="C277" i="3" l="1"/>
  <c r="D292" i="3" l="1"/>
  <c r="D291" i="3" s="1"/>
  <c r="D288" i="3"/>
  <c r="D246" i="3"/>
  <c r="E209" i="3" l="1"/>
  <c r="E277" i="3"/>
  <c r="E290" i="3"/>
  <c r="D277" i="3"/>
  <c r="C266" i="3"/>
  <c r="E266" i="3"/>
  <c r="D266" i="3"/>
  <c r="E225" i="3"/>
  <c r="D225" i="3"/>
  <c r="E216" i="3" l="1"/>
  <c r="G212" i="3"/>
  <c r="G213" i="3"/>
  <c r="E115" i="3"/>
  <c r="D177" i="3"/>
  <c r="D174" i="3"/>
  <c r="D169" i="3"/>
  <c r="D166" i="3"/>
  <c r="D157" i="3"/>
  <c r="D115" i="3" s="1"/>
  <c r="D142" i="3"/>
  <c r="D135" i="3"/>
  <c r="D121" i="3"/>
  <c r="E45" i="3"/>
  <c r="D45" i="3"/>
  <c r="F25" i="3"/>
  <c r="C216" i="3"/>
  <c r="C209" i="3"/>
  <c r="C181" i="3"/>
  <c r="C115" i="3" s="1"/>
  <c r="D216" i="3" l="1"/>
  <c r="E6" i="3" l="1"/>
  <c r="F281" i="3"/>
  <c r="F280" i="3"/>
  <c r="F249" i="3"/>
  <c r="F248" i="3"/>
  <c r="E112" i="3"/>
  <c r="D112" i="3"/>
  <c r="E100" i="3"/>
  <c r="D100" i="3"/>
  <c r="E91" i="3"/>
  <c r="D91" i="3"/>
  <c r="E83" i="3"/>
  <c r="D83" i="3"/>
  <c r="E58" i="3"/>
  <c r="D58" i="3"/>
  <c r="E38" i="3"/>
  <c r="D38" i="3"/>
  <c r="E30" i="3"/>
  <c r="D30" i="3"/>
  <c r="E22" i="3"/>
  <c r="D22" i="3"/>
  <c r="E13" i="3"/>
  <c r="E12" i="3" s="1"/>
  <c r="D13" i="3"/>
  <c r="D12" i="3" s="1"/>
  <c r="D6" i="3"/>
  <c r="D5" i="3" l="1"/>
  <c r="E5" i="3"/>
  <c r="C293" i="3"/>
  <c r="D290" i="3"/>
  <c r="C290" i="3"/>
  <c r="C225" i="3" l="1"/>
  <c r="E215" i="3"/>
  <c r="E214" i="3" s="1"/>
  <c r="D215" i="3" l="1"/>
  <c r="C215" i="3"/>
  <c r="C214" i="3" s="1"/>
  <c r="D214" i="3"/>
  <c r="D301" i="3" s="1"/>
  <c r="E301" i="3"/>
  <c r="G300" i="3"/>
  <c r="G299" i="3"/>
  <c r="G298" i="3"/>
  <c r="G259" i="3"/>
  <c r="G258" i="3"/>
  <c r="G208" i="3"/>
  <c r="G207" i="3"/>
  <c r="G205" i="3"/>
  <c r="G204" i="3"/>
  <c r="G203" i="3"/>
  <c r="G202" i="3"/>
  <c r="G201" i="3"/>
  <c r="G200" i="3"/>
  <c r="G199" i="3"/>
  <c r="G198" i="3"/>
  <c r="G197" i="3"/>
  <c r="G196" i="3"/>
  <c r="G195" i="3"/>
  <c r="G192" i="3"/>
  <c r="G191" i="3"/>
  <c r="G190" i="3"/>
  <c r="G187" i="3"/>
  <c r="G186" i="3"/>
  <c r="G184" i="3"/>
  <c r="G182" i="3"/>
  <c r="G181" i="3"/>
  <c r="G164" i="3"/>
  <c r="G163" i="3"/>
  <c r="G162" i="3"/>
  <c r="G156" i="3"/>
  <c r="G154" i="3"/>
  <c r="G153" i="3"/>
  <c r="G152" i="3"/>
  <c r="C112" i="3"/>
  <c r="C100" i="3"/>
  <c r="C91" i="3"/>
  <c r="C83" i="3"/>
  <c r="C58" i="3"/>
  <c r="C45" i="3"/>
  <c r="G53" i="3"/>
  <c r="G52" i="3"/>
  <c r="C38" i="3"/>
  <c r="C30" i="3"/>
  <c r="C22" i="3"/>
  <c r="C12" i="3"/>
  <c r="C6" i="3"/>
  <c r="F301" i="3" l="1"/>
  <c r="C5" i="3"/>
  <c r="C301" i="3" s="1"/>
  <c r="G301" i="3" s="1"/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209" i="3"/>
  <c r="G210" i="3"/>
  <c r="G211" i="3"/>
  <c r="G214" i="3"/>
  <c r="G215" i="3"/>
  <c r="G216" i="3"/>
  <c r="G217" i="3"/>
  <c r="G218" i="3"/>
  <c r="G219" i="3"/>
  <c r="G220" i="3"/>
  <c r="G225" i="3"/>
  <c r="G226" i="3"/>
  <c r="G227" i="3"/>
  <c r="G228" i="3"/>
  <c r="G229" i="3"/>
  <c r="G238" i="3"/>
  <c r="G239" i="3"/>
  <c r="G256" i="3"/>
  <c r="G257" i="3"/>
  <c r="G260" i="3"/>
  <c r="G261" i="3"/>
  <c r="G264" i="3"/>
  <c r="G265" i="3"/>
  <c r="G266" i="3"/>
  <c r="G267" i="3"/>
  <c r="G268" i="3"/>
  <c r="G269" i="3"/>
  <c r="G270" i="3"/>
  <c r="G275" i="3"/>
  <c r="G276" i="3"/>
  <c r="G277" i="3"/>
  <c r="G282" i="3"/>
  <c r="G283" i="3"/>
  <c r="G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58" i="3"/>
  <c r="F59" i="3"/>
  <c r="F60" i="3"/>
  <c r="F61" i="3"/>
  <c r="F62" i="3"/>
  <c r="F63" i="3"/>
  <c r="F64" i="3"/>
  <c r="F65" i="3"/>
  <c r="F66" i="3"/>
  <c r="F67" i="3"/>
  <c r="F68" i="3"/>
  <c r="F69" i="3"/>
  <c r="F72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12" i="3"/>
  <c r="F113" i="3"/>
  <c r="F114" i="3"/>
  <c r="F115" i="3"/>
  <c r="F116" i="3"/>
  <c r="F117" i="3"/>
  <c r="F118" i="3"/>
  <c r="F119" i="3"/>
  <c r="F120" i="3"/>
  <c r="F121" i="3"/>
  <c r="F122" i="3"/>
  <c r="F129" i="3"/>
  <c r="F130" i="3"/>
  <c r="F133" i="3"/>
  <c r="F134" i="3"/>
  <c r="F135" i="3"/>
  <c r="F136" i="3"/>
  <c r="F138" i="3"/>
  <c r="F139" i="3"/>
  <c r="F142" i="3"/>
  <c r="F143" i="3"/>
  <c r="F145" i="3"/>
  <c r="F146" i="3"/>
  <c r="F149" i="3"/>
  <c r="F150" i="3"/>
  <c r="F151" i="3"/>
  <c r="F165" i="3"/>
  <c r="F169" i="3"/>
  <c r="F170" i="3"/>
  <c r="F171" i="3"/>
  <c r="F174" i="3"/>
  <c r="F175" i="3"/>
  <c r="F176" i="3"/>
  <c r="F177" i="3"/>
  <c r="F178" i="3"/>
  <c r="F179" i="3"/>
  <c r="F180" i="3"/>
  <c r="F214" i="3"/>
  <c r="F215" i="3"/>
  <c r="F216" i="3"/>
  <c r="F217" i="3"/>
  <c r="F218" i="3"/>
  <c r="F219" i="3"/>
  <c r="F220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50" i="3"/>
  <c r="F251" i="3"/>
  <c r="F252" i="3"/>
  <c r="F253" i="3"/>
  <c r="F254" i="3"/>
  <c r="F255" i="3"/>
  <c r="F256" i="3"/>
  <c r="F257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82" i="3"/>
  <c r="F283" i="3"/>
  <c r="F290" i="3"/>
  <c r="F291" i="3"/>
  <c r="F292" i="3"/>
  <c r="F5" i="3"/>
</calcChain>
</file>

<file path=xl/sharedStrings.xml><?xml version="1.0" encoding="utf-8"?>
<sst xmlns="http://schemas.openxmlformats.org/spreadsheetml/2006/main" count="612" uniqueCount="607">
  <si>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</si>
  <si>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</si>
  <si>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</si>
  <si>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</si>
  <si>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</si>
  <si>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</si>
  <si>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</si>
  <si>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</si>
  <si>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</si>
  <si>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</si>
  <si>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</si>
  <si>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</si>
  <si>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</si>
  <si>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</si>
  <si>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</si>
  <si>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</si>
  <si>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</si>
  <si>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</si>
  <si>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</si>
  <si>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</si>
  <si>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</si>
  <si>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</si>
  <si>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</si>
  <si>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</si>
  <si>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</si>
  <si>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</si>
  <si>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</si>
  <si>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</si>
  <si>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</si>
  <si>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</si>
  <si>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</si>
  <si>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</si>
  <si>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</si>
  <si>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</si>
  <si>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</si>
  <si>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</si>
  <si>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</si>
  <si>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</si>
  <si>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</si>
  <si>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</si>
  <si>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</si>
  <si>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</si>
  <si>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</si>
  <si>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</si>
  <si>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</si>
  <si>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</si>
  <si>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</si>
  <si>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</si>
  <si>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</si>
  <si>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</si>
  <si>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</si>
  <si>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</si>
  <si>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</si>
  <si>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</si>
  <si>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</si>
  <si>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</si>
  <si>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</si>
  <si>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</si>
  <si>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</si>
  <si>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</si>
  <si>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</si>
  <si>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</si>
  <si>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</si>
  <si>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</si>
  <si>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</si>
  <si>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</si>
  <si>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</si>
  <si>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</si>
  <si>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</si>
  <si>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</si>
  <si>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</si>
  <si>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</si>
  <si>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</si>
  <si>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</si>
  <si>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</si>
  <si>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</si>
  <si>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</si>
  <si>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</si>
  <si>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</si>
  <si>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</si>
  <si>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</si>
  <si>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</si>
  <si>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</si>
  <si>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</si>
  <si>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</si>
  <si>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</si>
  <si>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</si>
  <si>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</si>
  <si>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</si>
  <si>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</si>
  <si>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</si>
  <si>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</si>
  <si>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</si>
  <si>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</si>
  <si>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</si>
  <si>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</si>
  <si>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</si>
  <si>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</si>
  <si>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</si>
  <si>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городских округов</t>
  </si>
  <si>
    <t xml:space="preserve"> 000 1090705204 0000 110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</si>
  <si>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</si>
  <si>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</si>
  <si>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</si>
  <si>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</si>
  <si>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</si>
  <si>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</si>
  <si>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</si>
  <si>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</si>
  <si>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</si>
  <si>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</si>
  <si>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</si>
  <si>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</si>
  <si>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</si>
  <si>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</si>
  <si>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</si>
  <si>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</si>
  <si>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</si>
  <si>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</si>
  <si>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</si>
  <si>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</si>
  <si>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</si>
  <si>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</si>
  <si>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</si>
  <si>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</si>
  <si>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</si>
  <si>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</si>
  <si>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</si>
  <si>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000 1110509204 0000 120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</si>
  <si>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</si>
  <si>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</si>
  <si>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</si>
  <si>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</si>
  <si>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</si>
  <si>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</si>
  <si>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</si>
  <si>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</si>
  <si>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</si>
  <si>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</si>
  <si>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</si>
  <si>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</si>
  <si>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</si>
  <si>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</si>
  <si>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</si>
  <si>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</si>
  <si>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</si>
  <si>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</si>
  <si>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</si>
  <si>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</si>
  <si>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</si>
  <si>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</si>
  <si>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</si>
  <si>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</si>
  <si>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</si>
  <si>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</si>
  <si>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</si>
  <si>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</si>
  <si>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</si>
  <si>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</si>
  <si>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</si>
  <si>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</si>
  <si>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</si>
  <si>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</si>
  <si>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</si>
  <si>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</si>
  <si>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</si>
  <si>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</si>
  <si>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</si>
  <si>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</si>
  <si>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</si>
  <si>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</si>
  <si>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</si>
  <si>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</si>
  <si>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</si>
  <si>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</si>
  <si>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</si>
  <si>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</si>
  <si>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</si>
  <si>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</si>
  <si>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</si>
  <si>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</si>
  <si>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</si>
  <si>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</si>
  <si>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</si>
  <si>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</si>
  <si>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</si>
  <si>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</si>
  <si>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</si>
  <si>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</si>
  <si>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</si>
  <si>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</si>
  <si>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</si>
  <si>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</si>
  <si>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</si>
  <si>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</si>
  <si>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</si>
  <si>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</si>
  <si>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</si>
  <si>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</si>
  <si>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</si>
  <si>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</si>
  <si>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</si>
  <si>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</si>
  <si>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</si>
  <si>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</si>
  <si>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</si>
  <si>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</si>
  <si>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</si>
  <si>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</si>
  <si>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</si>
  <si>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</si>
  <si>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</si>
  <si>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</si>
  <si>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 xml:space="preserve"> 000 1160305001 0000 140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</si>
  <si>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</si>
  <si>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</si>
  <si>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</si>
  <si>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</si>
  <si>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</si>
  <si>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</si>
  <si>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</si>
  <si>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000 1160802001 0000 140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</si>
  <si>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</si>
  <si>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</si>
  <si>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Российской Федерации о недрах</t>
  </si>
  <si>
    <t xml:space="preserve"> 000 1162501001 0000 140</t>
  </si>
  <si>
    <t xml:space="preserve">  Денежные взыскания (штрафы) за нарушение законодательства Российской Федерации об охране и использовании животного мира</t>
  </si>
  <si>
    <t xml:space="preserve"> 000 1162503001 0000 140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</si>
  <si>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</si>
  <si>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</si>
  <si>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</si>
  <si>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</si>
  <si>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</si>
  <si>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</si>
  <si>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</si>
  <si>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</si>
  <si>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</si>
  <si>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</si>
  <si>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</si>
  <si>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</si>
  <si>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</si>
  <si>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 000 1163304004 0000 140</t>
  </si>
  <si>
    <t xml:space="preserve">  Суммы по искам о возмещении вреда, причиненного окружающей среде</t>
  </si>
  <si>
    <t xml:space="preserve"> 000 1163500000 0000 140</t>
  </si>
  <si>
    <t xml:space="preserve">  Суммы по искам о возмещении вреда, причиненного окружающей среде, подлежащие зачислению в бюджеты городских округов</t>
  </si>
  <si>
    <t xml:space="preserve"> 000 1163502004 0000 140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</si>
  <si>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</si>
  <si>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 xml:space="preserve"> 000 1163700000 0000 140</t>
  </si>
  <si>
    <t xml:space="preserve">  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</si>
  <si>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 xml:space="preserve"> 000 1163703004 0000 140</t>
  </si>
  <si>
    <t xml:space="preserve">  Денежные взыскания (штрафы) за нарушение законодательства Российской Федерации об электроэнергетике</t>
  </si>
  <si>
    <t xml:space="preserve"> 000 1164100001 0000 140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</si>
  <si>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</si>
  <si>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</si>
  <si>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 за нарушения законодательства Российской Федерации о промышленной безопасности</t>
  </si>
  <si>
    <t xml:space="preserve"> 000 1164500001 0000 140</t>
  </si>
  <si>
    <t xml:space="preserve"> 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</si>
  <si>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 xml:space="preserve"> 000 1164600000 0000 140</t>
  </si>
  <si>
    <t xml:space="preserve"> 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</si>
  <si>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 xml:space="preserve"> 000 1164600004 0000 140</t>
  </si>
  <si>
    <t xml:space="preserve">  Денежные взыскания (штрафы) за нарушения правил перевозок пассажиров и багажа легковым такси</t>
  </si>
  <si>
    <t xml:space="preserve"> 000 1165000001 0000 140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</si>
  <si>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</si>
  <si>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</si>
  <si>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</si>
  <si>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 000 1169004004 0000 140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</si>
  <si>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</si>
  <si>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</si>
  <si>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</si>
  <si>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</si>
  <si>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</si>
  <si>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</si>
  <si>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</si>
  <si>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</si>
  <si>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</si>
  <si>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</si>
  <si>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</si>
  <si>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</si>
  <si>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</si>
  <si>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</si>
  <si>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</si>
  <si>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</si>
  <si>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</si>
  <si>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</si>
  <si>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</si>
  <si>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</si>
  <si>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</si>
  <si>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</si>
  <si>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</si>
  <si>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</si>
  <si>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</si>
  <si>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</si>
  <si>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</si>
  <si>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</si>
  <si>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000 2022502100 0000 150</t>
  </si>
  <si>
    <t xml:space="preserve"> 000 2022502104 0000 150</t>
  </si>
  <si>
    <t xml:space="preserve">  Субсидии бюджетам на реализацию мероприятий государственной программы Российской Федерации "Доступная среда"</t>
  </si>
  <si>
    <t xml:space="preserve"> 000 2022502700 0000 150</t>
  </si>
  <si>
    <t xml:space="preserve">  Субсидии бюджетам городских округов на реализацию мероприятий государственной программы Российской Федерации "Доступная среда"</t>
  </si>
  <si>
    <t xml:space="preserve"> 000 2022502704 0000 150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</si>
  <si>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</si>
  <si>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000 2022523200 0000 150</t>
  </si>
  <si>
    <t xml:space="preserve"> 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</si>
  <si>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</si>
  <si>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</si>
  <si>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</si>
  <si>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</si>
  <si>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</si>
  <si>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</si>
  <si>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</si>
  <si>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</si>
  <si>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</si>
  <si>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</si>
  <si>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</si>
  <si>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</si>
  <si>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</si>
  <si>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</si>
  <si>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</si>
  <si>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</si>
  <si>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</si>
  <si>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</si>
  <si>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</si>
  <si>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</si>
  <si>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</si>
  <si>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</si>
  <si>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</si>
  <si>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</si>
  <si>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</si>
  <si>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</si>
  <si>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</si>
  <si>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</si>
  <si>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</si>
  <si>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</si>
  <si>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</si>
  <si>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</si>
  <si>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</si>
  <si>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</si>
  <si>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</si>
  <si>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</si>
  <si>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</si>
  <si>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</si>
  <si>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</si>
  <si>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</si>
  <si>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</si>
  <si>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</si>
  <si>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</si>
  <si>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</si>
  <si>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</si>
  <si>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</si>
  <si>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000 2024515900 0000 150</t>
  </si>
  <si>
    <t xml:space="preserve">  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</si>
  <si>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000 2024515904 0000 150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</si>
  <si>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</si>
  <si>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000 2024539300 0000 150</t>
  </si>
  <si>
    <t xml:space="preserve"> 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</si>
  <si>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</si>
  <si>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</si>
  <si>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</si>
  <si>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</si>
  <si>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</si>
  <si>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</si>
  <si>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</si>
  <si>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</si>
  <si>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</si>
  <si>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</si>
  <si>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</si>
  <si>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</si>
  <si>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</si>
  <si>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</si>
  <si>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</si>
  <si>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</si>
  <si>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</si>
  <si>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</si>
  <si>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</si>
  <si>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</si>
  <si>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</si>
  <si>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Темп роста 2020 к соответствующему периоду 2019,%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</si>
  <si>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</si>
  <si>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</si>
  <si>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</si>
  <si>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</si>
  <si>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</si>
  <si>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</si>
  <si>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</si>
  <si>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</si>
  <si>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</si>
  <si>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</si>
  <si>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</si>
  <si>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</si>
  <si>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000 1160105301 0000 140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</si>
  <si>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</si>
  <si>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</si>
  <si>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</si>
  <si>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</si>
  <si>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</si>
  <si>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</si>
  <si>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</si>
  <si>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</si>
  <si>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</si>
  <si>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000 1160107401 0000 140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</si>
  <si>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</si>
  <si>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</si>
  <si>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</si>
  <si>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</si>
  <si>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</si>
  <si>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</si>
  <si>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</si>
  <si>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</si>
  <si>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</si>
  <si>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</si>
  <si>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</si>
  <si>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</si>
  <si>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</si>
  <si>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</si>
  <si>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</si>
  <si>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</si>
  <si>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</si>
  <si>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</si>
  <si>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</si>
  <si>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</si>
  <si>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</si>
  <si>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000 1160115401 0000 140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</si>
  <si>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</si>
  <si>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</si>
  <si>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</si>
  <si>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</si>
  <si>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</si>
  <si>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</si>
  <si>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</si>
  <si>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</si>
  <si>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</si>
  <si>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000 1160119401 0000 140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</si>
  <si>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</si>
  <si>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</si>
  <si>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</si>
  <si>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</si>
  <si>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</si>
  <si>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</si>
  <si>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</si>
  <si>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</si>
  <si>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</si>
  <si>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</si>
  <si>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</si>
  <si>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000 1160700001 0000 140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</si>
  <si>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</si>
  <si>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</si>
  <si>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</si>
  <si>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</si>
  <si>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</si>
  <si>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</si>
  <si>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</si>
  <si>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</si>
  <si>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</si>
  <si>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</si>
  <si>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</si>
  <si>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</si>
  <si>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</si>
  <si>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</si>
  <si>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</si>
  <si>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</si>
  <si>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</si>
  <si>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</si>
  <si>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</si>
  <si>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</si>
  <si>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</si>
  <si>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</si>
  <si>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</si>
  <si>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</si>
  <si>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</si>
  <si>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</si>
  <si>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</si>
  <si>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</si>
  <si>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</si>
  <si>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</si>
  <si>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</si>
  <si>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</si>
  <si>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</si>
  <si>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</si>
  <si>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</si>
  <si>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</si>
  <si>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</si>
  <si>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</si>
  <si>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</si>
  <si>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000 2022508100 0000 150</t>
  </si>
  <si>
    <t xml:space="preserve">  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</si>
  <si>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</si>
  <si>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 xml:space="preserve">  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</si>
  <si>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000 2022522800 0000 150</t>
  </si>
  <si>
    <t xml:space="preserve">  Субсидии бюджетам на оснащение объектов спортивной инфраструктуры спортивно-технологическим оборудованием</t>
  </si>
  <si>
    <t xml:space="preserve"> 000 2022522804 0000 150</t>
  </si>
  <si>
    <t xml:space="preserve">  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</si>
  <si>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 000 2022522900 0000 150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</si>
  <si>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</si>
  <si>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</si>
  <si>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</si>
  <si>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000 2022525500 0000 150</t>
  </si>
  <si>
    <t xml:space="preserve">  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</si>
  <si>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000 2022525504 0000 150</t>
  </si>
  <si>
    <t xml:space="preserve"> 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</si>
  <si>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000 2022530600 0000 150</t>
  </si>
  <si>
    <t xml:space="preserve">  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</si>
  <si>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 xml:space="preserve"> 000 2022530604 0000 150</t>
  </si>
  <si>
    <t xml:space="preserve">  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</si>
  <si>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 xml:space="preserve"> 000 2022549100 0000 150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</si>
  <si>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</si>
  <si>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000 2022549104 0000 150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</si>
  <si>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</si>
  <si>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000 2022549500 0000 150</t>
  </si>
  <si>
    <t xml:space="preserve">  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</si>
  <si>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 xml:space="preserve"> 000 2022549504 0000 150</t>
  </si>
  <si>
    <t xml:space="preserve">  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</si>
  <si>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</si>
  <si>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</si>
  <si>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</si>
  <si>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</si>
  <si>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</si>
  <si>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</si>
  <si>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</si>
  <si>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</si>
  <si>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000 2021585304 0000 150</t>
  </si>
  <si>
    <t xml:space="preserve"> 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</si>
  <si>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 000 2021585300 0000 150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</si>
  <si>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</si>
  <si>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</si>
  <si>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000 1161003204 0000 140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</si>
  <si>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</si>
  <si>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</si>
  <si>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</si>
  <si>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000 1160133301 0000 140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</si>
  <si>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</si>
  <si>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</si>
  <si>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</si>
  <si>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000 1160118301 0000 140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</si>
  <si>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</si>
  <si>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</si>
  <si>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</si>
  <si>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000 1160109301 0000 140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</si>
  <si>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</si>
  <si>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</si>
  <si>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</si>
  <si>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Плата за выбросы загрязняющих веществ в атмосферный воздух стационарными объектами 7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</si>
  <si>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</si>
  <si>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</si>
  <si>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</t>
  </si>
  <si>
    <t>3</t>
  </si>
  <si>
    <t>2</t>
  </si>
  <si>
    <t>7</t>
  </si>
  <si>
    <t>ИТОГО</t>
  </si>
  <si>
    <t xml:space="preserve"> 000 1090701000 0000 110</t>
  </si>
  <si>
    <t xml:space="preserve">  Налог на рекламу</t>
  </si>
  <si>
    <t xml:space="preserve"> 000 1090701204 0000 110</t>
  </si>
  <si>
    <t xml:space="preserve">  Налог на рекламу, мобилизуемый на территориях городских округов</t>
  </si>
  <si>
    <t xml:space="preserve"> 000 1162502001 0000 140</t>
  </si>
  <si>
    <t xml:space="preserve">  Денежные взыскания (штрафы) за нарушение законодательства Российской Федерации об особо охраняемых природных территориях</t>
  </si>
  <si>
    <t>000 2024999900 0000 150</t>
  </si>
  <si>
    <t xml:space="preserve"> 000 2024999904 0000 150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</si>
  <si>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</si>
  <si>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</si>
  <si>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</si>
  <si>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000 1160108301 0000 140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</si>
  <si>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</si>
  <si>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</si>
  <si>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</si>
  <si>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</si>
  <si>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</si>
  <si>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</si>
  <si>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</si>
  <si>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</si>
  <si>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</si>
  <si>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</si>
  <si>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 xml:space="preserve">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</si>
  <si>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000 2024900104 0000 150</t>
  </si>
  <si>
    <t xml:space="preserve"> </t>
  </si>
  <si>
    <t>Доходы бюджета города Брянска за 2020 год</t>
  </si>
  <si>
    <t>Процент  исполнения к прогнозным параметрам доходов,%</t>
  </si>
  <si>
    <t>Кассовое исполнение за  2020 год, руб.</t>
  </si>
  <si>
    <t>Кассовое исполнение за             2019 год, руб.</t>
  </si>
  <si>
    <t>Прогноз доходов на 2020 год, руб.</t>
  </si>
  <si>
    <t xml:space="preserve"> 000 1162504001 0000 140</t>
  </si>
  <si>
    <t>Денежные взыскания (штрафы) за нарушение законодательства об экологической экспертизе</t>
  </si>
  <si>
    <t xml:space="preserve">  Денежные взыскания (штрафы) за нарушение лесного законодательства</t>
  </si>
  <si>
    <t xml:space="preserve"> 000 1162507000 0000 140</t>
  </si>
  <si>
    <t xml:space="preserve"> 000 1162507304 0000 140</t>
  </si>
  <si>
    <t xml:space="preserve"> Денежные взыскания (штрафы) за нарушение лесного законодательства на лесных участках, находящихся в собственности городских округов</t>
  </si>
  <si>
    <t>000 1163200000 0000 140</t>
  </si>
  <si>
    <t xml:space="preserve"> 000 1163200004 0000 140</t>
  </si>
  <si>
    <t xml:space="preserve"> 000 1170500000 0000 180</t>
  </si>
  <si>
    <t xml:space="preserve"> 000 1170504004 0000 180</t>
  </si>
  <si>
    <t xml:space="preserve"> Прочие неналоговые доходы</t>
  </si>
  <si>
    <t xml:space="preserve">  Прочие неналоговые доходы бюджетов городских округов</t>
  </si>
  <si>
    <t xml:space="preserve"> 000 2021999900 0000 150</t>
  </si>
  <si>
    <t>000 2021999904 0000 150</t>
  </si>
  <si>
    <t xml:space="preserve"> Прочие дотации</t>
  </si>
  <si>
    <t xml:space="preserve"> Прочие дотации бюджетам городских округов</t>
  </si>
  <si>
    <t xml:space="preserve"> 000 2024555000 0000 150</t>
  </si>
  <si>
    <t xml:space="preserve"> 000 2024555004 0000 150</t>
  </si>
  <si>
    <t xml:space="preserve">  Межбюджетные трансферты, передаваемые бюджетам за достижение показателей деятельности органов исполнительной власти субъектов Российской Федерации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</si>
  <si>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</si>
  <si>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</si>
  <si>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</si>
  <si>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</si>
  <si>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</si>
  <si>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000 1161003104 0000 140</t>
  </si>
  <si>
    <t xml:space="preserve">  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</si>
  <si>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(рублей)</t>
  </si>
  <si>
    <t>Начальник финансового управления</t>
  </si>
  <si>
    <t>Брянской городской администрации                                                                                                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</si>
</sst>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0" fontId="15" fillId="0" borderId="1"/>
    <xf numFmtId="0" fontId="7" fillId="2" borderId="1"/>
    <xf numFmtId="0" fontId="7" fillId="0" borderId="15"/>
    <xf numFmtId="0" fontId="4" fillId="0" borderId="8"/>
    <xf numFmtId="4" fontId="7" fillId="0" borderId="16">
      <alignment horizontal="right" shrinkToFit="1"/>
    </xf>
    <xf numFmtId="49" fontId="7" fillId="0" borderId="16">
      <alignment horizontal="center"/>
    </xf>
    <xf numFmtId="49" fontId="7" fillId="0" borderId="24">
      <alignment horizontal="center"/>
    </xf>
    <xf numFmtId="49" fontId="7" fillId="0" borderId="19">
      <alignment horizontal="center"/>
    </xf>
    <xf numFmtId="0" fontId="4" fillId="0" borderId="5"/>
    <xf numFmtId="49" fontId="7" fillId="0" borderId="4">
      <alignment horizontal="center" vertical="center" wrapText="1"/>
    </xf>
    <xf numFmtId="49" fontId="7" fillId="0" borderId="1"/>
    <xf numFmtId="0" fontId="5" fillId="0" borderId="1"/>
    <xf numFmtId="49" fontId="7" fillId="0" borderId="14">
      <alignment horizontal="center"/>
    </xf>
    <xf numFmtId="0" fontId="7" fillId="0" borderId="6">
      <alignment horizontal="right"/>
    </xf>
    <xf numFmtId="0" fontId="7" fillId="0" borderId="9">
      <alignment horizontal="center"/>
    </xf>
    <xf numFmtId="49" fontId="7" fillId="0" borderId="13"/>
    <xf numFmtId="49" fontId="7" fillId="0" borderId="9">
      <alignment horizontal="center"/>
    </xf>
    <xf numFmtId="0" fontId="7" fillId="0" borderId="12">
      <alignment wrapText="1"/>
    </xf>
    <xf numFmtId="49" fontId="7" fillId="0" borderId="11">
      <alignment horizontal="center"/>
    </xf>
    <xf numFmtId="0" fontId="7" fillId="0" borderId="2">
      <alignment wrapText="1"/>
    </xf>
    <xf numFmtId="0" fontId="7" fillId="0" borderId="10">
      <alignment horizontal="center"/>
    </xf>
    <xf numFmtId="164" fontId="7" fillId="0" borderId="9">
      <alignment horizontal="center"/>
    </xf>
    <xf numFmtId="0" fontId="7" fillId="0" borderId="1">
      <alignment horizontal="center"/>
    </xf>
    <xf numFmtId="49" fontId="4" fillId="0" borderId="7">
      <alignment horizontal="center"/>
    </xf>
    <xf numFmtId="49" fontId="9" fillId="0" borderId="6">
      <alignment horizontal="right"/>
    </xf>
    <xf numFmtId="0" fontId="7" fillId="0" borderId="4">
      <alignment horizontal="center"/>
    </xf>
    <xf numFmtId="0" fontId="3" fillId="0" borderId="3"/>
    <xf numFmtId="0" fontId="2" fillId="0" borderId="1">
      <alignment horizontal="center" wrapText="1"/>
    </xf>
    <xf numFmtId="0" fontId="3" fillId="0" borderId="1"/>
  </cellStyleXfs>
  <cellXfs count="66">
    <xf numFmtId="0" fontId="0" fillId="0" borderId="0" xfId="0"/>
    <xf numFmtId="0" fontId="17" fillId="0" borderId="0" xfId="0" applyFont="1" applyFill="1" applyProtection="1">
      <protection locked="0"/>
    </xf>
    <xf numFmtId="49" fontId="16" fillId="0" borderId="47" xfId="36" applyFont="1" applyFill="1" applyBorder="1" applyAlignment="1" applyProtection="1">
      <alignment horizontal="center" vertical="center" wrapText="1"/>
      <protection locked="0"/>
    </xf>
    <xf numFmtId="0" fontId="18" fillId="0" borderId="47" xfId="0" applyFont="1" applyFill="1" applyBorder="1" applyAlignment="1" applyProtection="1">
      <alignment horizontal="center" vertical="center" wrapText="1"/>
      <protection locked="0"/>
    </xf>
    <xf numFmtId="49" fontId="16" fillId="0" borderId="47" xfId="180" applyNumberFormat="1" applyFont="1" applyFill="1" applyBorder="1" applyProtection="1">
      <alignment horizontal="center"/>
    </xf>
    <xf numFmtId="0" fontId="16" fillId="0" borderId="47" xfId="49" applyNumberFormat="1" applyFont="1" applyFill="1" applyBorder="1" applyAlignment="1" applyProtection="1">
      <alignment wrapText="1"/>
    </xf>
    <xf numFmtId="4" fontId="16" fillId="0" borderId="47" xfId="49" applyNumberFormat="1" applyFont="1" applyFill="1" applyBorder="1" applyAlignment="1" applyProtection="1">
      <alignment wrapText="1"/>
    </xf>
    <xf numFmtId="4" fontId="16" fillId="0" borderId="47" xfId="179" applyNumberFormat="1" applyFont="1" applyFill="1" applyBorder="1" applyProtection="1">
      <alignment horizontal="right" shrinkToFit="1"/>
    </xf>
    <xf numFmtId="49" fontId="20" fillId="0" borderId="47" xfId="180" applyNumberFormat="1" applyFont="1" applyFill="1" applyBorder="1" applyProtection="1">
      <alignment horizontal="center"/>
    </xf>
    <xf numFmtId="0" fontId="20" fillId="0" borderId="47" xfId="49" applyNumberFormat="1" applyFont="1" applyFill="1" applyBorder="1" applyAlignment="1" applyProtection="1">
      <alignment wrapText="1"/>
    </xf>
    <xf numFmtId="4" fontId="20" fillId="0" borderId="47" xfId="49" applyNumberFormat="1" applyFont="1" applyFill="1" applyBorder="1" applyAlignment="1" applyProtection="1">
      <alignment wrapText="1"/>
    </xf>
    <xf numFmtId="4" fontId="20" fillId="0" borderId="47" xfId="179" applyNumberFormat="1" applyFont="1" applyFill="1" applyBorder="1" applyProtection="1">
      <alignment horizontal="right" shrinkToFit="1"/>
    </xf>
    <xf numFmtId="49" fontId="19" fillId="0" borderId="47" xfId="180" applyNumberFormat="1" applyFont="1" applyFill="1" applyBorder="1" applyProtection="1">
      <alignment horizontal="center"/>
    </xf>
    <xf numFmtId="0" fontId="19" fillId="0" borderId="47" xfId="49" applyNumberFormat="1" applyFont="1" applyFill="1" applyBorder="1" applyAlignment="1" applyProtection="1">
      <alignment wrapText="1"/>
    </xf>
    <xf numFmtId="4" fontId="19" fillId="0" borderId="47" xfId="49" applyNumberFormat="1" applyFont="1" applyFill="1" applyBorder="1" applyAlignment="1" applyProtection="1">
      <alignment wrapText="1"/>
    </xf>
    <xf numFmtId="49" fontId="19" fillId="0" borderId="47" xfId="51" applyFont="1" applyFill="1" applyBorder="1" applyProtection="1">
      <alignment horizontal="center"/>
    </xf>
    <xf numFmtId="4" fontId="19" fillId="0" borderId="47" xfId="41" applyNumberFormat="1" applyFont="1" applyFill="1" applyBorder="1" applyAlignment="1" applyProtection="1">
      <alignment horizontal="right"/>
    </xf>
    <xf numFmtId="4" fontId="19" fillId="0" borderId="47" xfId="41" applyNumberFormat="1" applyFont="1" applyFill="1" applyBorder="1" applyProtection="1">
      <alignment horizontal="right"/>
    </xf>
    <xf numFmtId="4" fontId="17" fillId="0" borderId="47" xfId="0" applyNumberFormat="1" applyFont="1" applyFill="1" applyBorder="1" applyAlignment="1" applyProtection="1">
      <alignment horizontal="right"/>
      <protection locked="0"/>
    </xf>
    <xf numFmtId="49" fontId="20" fillId="0" borderId="47" xfId="51" applyFont="1" applyFill="1" applyBorder="1" applyProtection="1">
      <alignment horizontal="center"/>
    </xf>
    <xf numFmtId="4" fontId="20" fillId="0" borderId="47" xfId="41" applyNumberFormat="1" applyFont="1" applyFill="1" applyBorder="1" applyProtection="1">
      <alignment horizontal="right"/>
    </xf>
    <xf numFmtId="0" fontId="17" fillId="0" borderId="1" xfId="175" applyFont="1" applyFill="1" applyProtection="1">
      <protection locked="0"/>
    </xf>
    <xf numFmtId="0" fontId="17" fillId="0" borderId="1" xfId="175" applyFont="1" applyFill="1" applyAlignment="1" applyProtection="1">
      <protection locked="0"/>
    </xf>
    <xf numFmtId="49" fontId="16" fillId="0" borderId="47" xfId="36" applyNumberFormat="1" applyFont="1" applyFill="1" applyBorder="1" applyProtection="1">
      <alignment horizontal="center" vertical="center" wrapText="1"/>
    </xf>
    <xf numFmtId="4" fontId="17" fillId="0" borderId="1" xfId="175" applyNumberFormat="1" applyFont="1" applyFill="1" applyProtection="1">
      <protection locked="0"/>
    </xf>
    <xf numFmtId="4" fontId="16" fillId="0" borderId="47" xfId="19" applyNumberFormat="1" applyFont="1" applyFill="1" applyBorder="1" applyAlignment="1" applyProtection="1"/>
    <xf numFmtId="49" fontId="19" fillId="4" borderId="47" xfId="180" applyNumberFormat="1" applyFont="1" applyFill="1" applyBorder="1" applyProtection="1">
      <alignment horizontal="center"/>
    </xf>
    <xf numFmtId="0" fontId="19" fillId="4" borderId="47" xfId="49" applyNumberFormat="1" applyFont="1" applyFill="1" applyBorder="1" applyAlignment="1" applyProtection="1">
      <alignment wrapText="1"/>
    </xf>
    <xf numFmtId="4" fontId="19" fillId="4" borderId="47" xfId="49" applyNumberFormat="1" applyFont="1" applyFill="1" applyBorder="1" applyAlignment="1" applyProtection="1">
      <alignment wrapText="1"/>
    </xf>
    <xf numFmtId="4" fontId="19" fillId="4" borderId="47" xfId="179" applyNumberFormat="1" applyFont="1" applyFill="1" applyBorder="1" applyProtection="1">
      <alignment horizontal="right" shrinkToFit="1"/>
    </xf>
    <xf numFmtId="10" fontId="19" fillId="4" borderId="47" xfId="16" applyNumberFormat="1" applyFont="1" applyFill="1" applyBorder="1" applyProtection="1"/>
    <xf numFmtId="10" fontId="17" fillId="4" borderId="47" xfId="175" applyNumberFormat="1" applyFont="1" applyFill="1" applyBorder="1" applyProtection="1">
      <protection locked="0"/>
    </xf>
    <xf numFmtId="0" fontId="17" fillId="4" borderId="1" xfId="175" applyFont="1" applyFill="1" applyProtection="1">
      <protection locked="0"/>
    </xf>
    <xf numFmtId="4" fontId="20" fillId="4" borderId="47" xfId="179" applyNumberFormat="1" applyFont="1" applyFill="1" applyBorder="1" applyProtection="1">
      <alignment horizontal="right" shrinkToFit="1"/>
    </xf>
    <xf numFmtId="49" fontId="17" fillId="0" borderId="47" xfId="180" applyNumberFormat="1" applyFont="1" applyFill="1" applyBorder="1" applyProtection="1">
      <alignment horizontal="center"/>
    </xf>
    <xf numFmtId="0" fontId="17" fillId="0" borderId="47" xfId="49" applyNumberFormat="1" applyFont="1" applyFill="1" applyBorder="1" applyAlignment="1" applyProtection="1">
      <alignment wrapText="1"/>
    </xf>
    <xf numFmtId="4" fontId="19" fillId="4" borderId="47" xfId="41" applyNumberFormat="1" applyFont="1" applyFill="1" applyBorder="1" applyProtection="1">
      <alignment horizontal="right"/>
    </xf>
    <xf numFmtId="4" fontId="20" fillId="4" borderId="47" xfId="49" applyNumberFormat="1" applyFont="1" applyFill="1" applyBorder="1" applyAlignment="1" applyProtection="1">
      <alignment wrapText="1"/>
    </xf>
    <xf numFmtId="0" fontId="18" fillId="4" borderId="47" xfId="0" applyFont="1" applyFill="1" applyBorder="1" applyAlignment="1" applyProtection="1">
      <alignment horizontal="center" vertical="center" wrapText="1"/>
      <protection locked="0"/>
    </xf>
    <xf numFmtId="49" fontId="16" fillId="4" borderId="47" xfId="36" applyNumberFormat="1" applyFont="1" applyFill="1" applyBorder="1" applyProtection="1">
      <alignment horizontal="center" vertical="center" wrapText="1"/>
    </xf>
    <xf numFmtId="4" fontId="16" fillId="4" borderId="47" xfId="179" applyNumberFormat="1" applyFont="1" applyFill="1" applyBorder="1" applyProtection="1">
      <alignment horizontal="right" shrinkToFit="1"/>
    </xf>
    <xf numFmtId="4" fontId="20" fillId="4" borderId="47" xfId="41" applyNumberFormat="1" applyFont="1" applyFill="1" applyBorder="1" applyProtection="1">
      <alignment horizontal="right"/>
    </xf>
    <xf numFmtId="4" fontId="16" fillId="4" borderId="47" xfId="19" applyNumberFormat="1" applyFont="1" applyFill="1" applyBorder="1" applyAlignment="1" applyProtection="1"/>
    <xf numFmtId="0" fontId="17" fillId="0" borderId="1" xfId="175" applyFont="1" applyFill="1" applyBorder="1" applyProtection="1">
      <protection locked="0"/>
    </xf>
    <xf numFmtId="4" fontId="17" fillId="0" borderId="1" xfId="175" applyNumberFormat="1" applyFont="1" applyFill="1" applyBorder="1" applyProtection="1">
      <protection locked="0"/>
    </xf>
    <xf numFmtId="4" fontId="17" fillId="4" borderId="1" xfId="175" applyNumberFormat="1" applyFont="1" applyFill="1" applyProtection="1">
      <protection locked="0"/>
    </xf>
    <xf numFmtId="4" fontId="18" fillId="0" borderId="47" xfId="175" applyNumberFormat="1" applyFont="1" applyFill="1" applyBorder="1" applyProtection="1">
      <protection locked="0"/>
    </xf>
    <xf numFmtId="10" fontId="20" fillId="4" borderId="47" xfId="16" applyNumberFormat="1" applyFont="1" applyFill="1" applyBorder="1" applyProtection="1"/>
    <xf numFmtId="10" fontId="21" fillId="4" borderId="47" xfId="175" applyNumberFormat="1" applyFont="1" applyFill="1" applyBorder="1" applyProtection="1">
      <protection locked="0"/>
    </xf>
    <xf numFmtId="4" fontId="19" fillId="4" borderId="47" xfId="16" applyNumberFormat="1" applyFont="1" applyFill="1" applyBorder="1" applyAlignment="1" applyProtection="1">
      <alignment horizontal="right"/>
    </xf>
    <xf numFmtId="4" fontId="19" fillId="4" borderId="47" xfId="186" applyNumberFormat="1" applyFont="1" applyFill="1" applyBorder="1" applyAlignment="1" applyProtection="1">
      <alignment horizontal="right"/>
    </xf>
    <xf numFmtId="4" fontId="18" fillId="4" borderId="47" xfId="175" applyNumberFormat="1" applyFont="1" applyFill="1" applyBorder="1" applyProtection="1">
      <protection locked="0"/>
    </xf>
    <xf numFmtId="10" fontId="16" fillId="4" borderId="47" xfId="16" applyNumberFormat="1" applyFont="1" applyFill="1" applyBorder="1" applyProtection="1"/>
    <xf numFmtId="10" fontId="18" fillId="4" borderId="47" xfId="175" applyNumberFormat="1" applyFont="1" applyFill="1" applyBorder="1" applyProtection="1">
      <protection locked="0"/>
    </xf>
    <xf numFmtId="4" fontId="16" fillId="4" borderId="47" xfId="49" applyNumberFormat="1" applyFont="1" applyFill="1" applyBorder="1" applyAlignment="1" applyProtection="1">
      <alignment wrapText="1"/>
    </xf>
    <xf numFmtId="4" fontId="20" fillId="4" borderId="47" xfId="16" applyNumberFormat="1" applyFont="1" applyFill="1" applyBorder="1" applyAlignment="1" applyProtection="1">
      <alignment horizontal="right"/>
    </xf>
    <xf numFmtId="4" fontId="20" fillId="4" borderId="47" xfId="186" applyNumberFormat="1" applyFont="1" applyFill="1" applyBorder="1" applyAlignment="1" applyProtection="1">
      <alignment horizontal="right"/>
    </xf>
    <xf numFmtId="4" fontId="16" fillId="4" borderId="1" xfId="7" applyNumberFormat="1" applyFont="1" applyFill="1" applyAlignment="1" applyProtection="1">
      <alignment horizontal="right"/>
    </xf>
    <xf numFmtId="4" fontId="18" fillId="4" borderId="47" xfId="0" applyNumberFormat="1" applyFont="1" applyFill="1" applyBorder="1" applyAlignment="1" applyProtection="1">
      <alignment horizontal="center" vertical="center" wrapText="1"/>
      <protection locked="0"/>
    </xf>
    <xf numFmtId="49" fontId="19" fillId="4" borderId="47" xfId="36" applyNumberFormat="1" applyFont="1" applyFill="1" applyBorder="1" applyProtection="1">
      <alignment horizontal="center" vertical="center" wrapText="1"/>
    </xf>
    <xf numFmtId="4" fontId="16" fillId="4" borderId="47" xfId="16" applyNumberFormat="1" applyFont="1" applyFill="1" applyBorder="1" applyAlignment="1" applyProtection="1">
      <alignment horizontal="right"/>
    </xf>
    <xf numFmtId="4" fontId="16" fillId="4" borderId="47" xfId="186" applyNumberFormat="1" applyFont="1" applyFill="1" applyBorder="1" applyAlignment="1" applyProtection="1">
      <alignment horizontal="right"/>
    </xf>
    <xf numFmtId="0" fontId="23" fillId="0" borderId="0" xfId="0" applyFont="1" applyAlignment="1">
      <alignment vertical="center"/>
    </xf>
    <xf numFmtId="0" fontId="22" fillId="0" borderId="1" xfId="5" applyNumberFormat="1" applyFont="1" applyFill="1" applyAlignment="1" applyProtection="1">
      <alignment horizontal="center" wrapText="1"/>
    </xf>
    <xf numFmtId="0" fontId="16" fillId="0" borderId="47" xfId="19" applyNumberFormat="1" applyFont="1" applyFill="1" applyBorder="1" applyAlignment="1" applyProtection="1">
      <alignment wrapText="1"/>
    </xf>
    <xf numFmtId="0" fontId="18" fillId="0" borderId="47" xfId="0" applyFont="1" applyFill="1" applyBorder="1" applyAlignment="1">
      <alignment wrapText="1"/>
    </xf>
  </cellXfs>
  <cellStyles count="204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6 2" xfId="186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8 2" xfId="177"/>
    <cellStyle name="xl39" xfId="53"/>
    <cellStyle name="xl39 2" xfId="190"/>
    <cellStyle name="xl40" xfId="31"/>
    <cellStyle name="xl40 2" xfId="185"/>
    <cellStyle name="xl41" xfId="23"/>
    <cellStyle name="xl41 2" xfId="182"/>
    <cellStyle name="xl42" xfId="40"/>
    <cellStyle name="xl42 2" xfId="181"/>
    <cellStyle name="xl43" xfId="46"/>
    <cellStyle name="xl43 2" xfId="180"/>
    <cellStyle name="xl44" xfId="51"/>
    <cellStyle name="xl44 2" xfId="184"/>
    <cellStyle name="xl45" xfId="37"/>
    <cellStyle name="xl45 2" xfId="179"/>
    <cellStyle name="xl46" xfId="41"/>
    <cellStyle name="xl46 2" xfId="176"/>
    <cellStyle name="xl47" xfId="54"/>
    <cellStyle name="xl47 2" xfId="202"/>
    <cellStyle name="xl48" xfId="56"/>
    <cellStyle name="xl48 2" xfId="197"/>
    <cellStyle name="xl49" xfId="2"/>
    <cellStyle name="xl49 2" xfId="194"/>
    <cellStyle name="xl50" xfId="20"/>
    <cellStyle name="xl50 2" xfId="192"/>
    <cellStyle name="xl51" xfId="26"/>
    <cellStyle name="xl51 2" xfId="201"/>
    <cellStyle name="xl52" xfId="28"/>
    <cellStyle name="xl52 2" xfId="199"/>
    <cellStyle name="xl53" xfId="9"/>
    <cellStyle name="xl53 2" xfId="188"/>
    <cellStyle name="xl54" xfId="14"/>
    <cellStyle name="xl55" xfId="21"/>
    <cellStyle name="xl56" xfId="3"/>
    <cellStyle name="xl56 2" xfId="200"/>
    <cellStyle name="xl57" xfId="35"/>
    <cellStyle name="xl57 2" xfId="198"/>
    <cellStyle name="xl58" xfId="10"/>
    <cellStyle name="xl58 2" xfId="196"/>
    <cellStyle name="xl59" xfId="15"/>
    <cellStyle name="xl59 2" xfId="195"/>
    <cellStyle name="xl60" xfId="22"/>
    <cellStyle name="xl60 2" xfId="193"/>
    <cellStyle name="xl61" xfId="25"/>
    <cellStyle name="xl61 2" xfId="191"/>
    <cellStyle name="xl62" xfId="27"/>
    <cellStyle name="xl62 2" xfId="189"/>
    <cellStyle name="xl63" xfId="29"/>
    <cellStyle name="xl63 2" xfId="187"/>
    <cellStyle name="xl64" xfId="32"/>
    <cellStyle name="xl64 2" xfId="203"/>
    <cellStyle name="xl65" xfId="33"/>
    <cellStyle name="xl65 2" xfId="183"/>
    <cellStyle name="xl66" xfId="4"/>
    <cellStyle name="xl66 2" xfId="178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4"/>
  <sheetViews>
    <sheetView tabSelected="1" zoomScaleNormal="100" zoomScaleSheetLayoutView="100" workbookViewId="0">
      <selection activeCell="M9" sqref="M9"/>
    </sheetView>
  </sheetViews>
  <sheetFormatPr defaultRowHeight="12.75" x14ac:dyDescent="0.2"/>
  <cols>
    <col min="1" max="1" width="27.140625" style="21" customWidth="1"/>
    <col min="2" max="2" width="77.85546875" style="22" customWidth="1"/>
    <col min="3" max="3" width="15.7109375" style="22" customWidth="1"/>
    <col min="4" max="5" width="15.7109375" style="32" customWidth="1"/>
    <col min="6" max="7" width="14" style="32" customWidth="1"/>
    <col min="8" max="8" width="9.140625" style="21"/>
    <col min="9" max="9" width="15.7109375" style="21" customWidth="1"/>
    <col min="10" max="16384" width="9.140625" style="21"/>
  </cols>
  <sheetData>
    <row r="1" spans="1:9" s="1" customFormat="1" ht="15.75" x14ac:dyDescent="0.25">
      <c r="A1" s="63" t="s">
        <v>573</v>
      </c>
      <c r="B1" s="63"/>
      <c r="C1" s="63"/>
      <c r="D1" s="63"/>
      <c r="E1" s="63"/>
      <c r="F1" s="63"/>
      <c r="G1" s="63"/>
    </row>
    <row r="2" spans="1:9" x14ac:dyDescent="0.2">
      <c r="G2" s="57" t="s">
        <v>604</v>
      </c>
    </row>
    <row r="3" spans="1:9" ht="77.25" customHeight="1" x14ac:dyDescent="0.2">
      <c r="A3" s="2" t="s">
        <v>374</v>
      </c>
      <c r="B3" s="2" t="s">
        <v>375</v>
      </c>
      <c r="C3" s="3" t="s">
        <v>576</v>
      </c>
      <c r="D3" s="38" t="s">
        <v>577</v>
      </c>
      <c r="E3" s="38" t="s">
        <v>575</v>
      </c>
      <c r="F3" s="58" t="s">
        <v>574</v>
      </c>
      <c r="G3" s="58" t="s">
        <v>376</v>
      </c>
    </row>
    <row r="4" spans="1:9" x14ac:dyDescent="0.2">
      <c r="A4" s="23" t="s">
        <v>0</v>
      </c>
      <c r="B4" s="23" t="s">
        <v>545</v>
      </c>
      <c r="C4" s="23" t="s">
        <v>544</v>
      </c>
      <c r="D4" s="39" t="s">
        <v>1</v>
      </c>
      <c r="E4" s="39" t="s">
        <v>2</v>
      </c>
      <c r="F4" s="59" t="s">
        <v>543</v>
      </c>
      <c r="G4" s="39" t="s">
        <v>546</v>
      </c>
    </row>
    <row r="5" spans="1:9" x14ac:dyDescent="0.2">
      <c r="A5" s="4" t="s">
        <v>4</v>
      </c>
      <c r="B5" s="5" t="s">
        <v>3</v>
      </c>
      <c r="C5" s="6">
        <f>C6+C12+C22+C30+C38+C45+C58+C83+C91+C100+C112+C115+C209</f>
        <v>3119786960.9899998</v>
      </c>
      <c r="D5" s="40">
        <f>D6+D12+D22+D30+D38+D45+D58+D83+D91+D100+D112+D115+D209</f>
        <v>3077036119</v>
      </c>
      <c r="E5" s="40">
        <f>E6+E12+E22+E30+E38+E45+E58+E83+E91+E100+E112+E115+E209</f>
        <v>3095796182.29</v>
      </c>
      <c r="F5" s="52">
        <f>E5/D5</f>
        <v>1.0060967965810219</v>
      </c>
      <c r="G5" s="53">
        <f>E5/C5</f>
        <v>0.99231012277441311</v>
      </c>
    </row>
    <row r="6" spans="1:9" ht="13.5" x14ac:dyDescent="0.25">
      <c r="A6" s="8" t="s">
        <v>6</v>
      </c>
      <c r="B6" s="9" t="s">
        <v>5</v>
      </c>
      <c r="C6" s="10">
        <f>C7</f>
        <v>1503379767.6500001</v>
      </c>
      <c r="D6" s="37">
        <f t="shared" ref="D6:E6" si="0">D7</f>
        <v>1536194319</v>
      </c>
      <c r="E6" s="37">
        <f t="shared" si="0"/>
        <v>1537079394.4400001</v>
      </c>
      <c r="F6" s="47">
        <f t="shared" ref="F6:F69" si="1">E6/D6</f>
        <v>1.0005761481012221</v>
      </c>
      <c r="G6" s="48">
        <f t="shared" ref="G6:G71" si="2">E6/C6</f>
        <v>1.0224159108131923</v>
      </c>
    </row>
    <row r="7" spans="1:9" x14ac:dyDescent="0.2">
      <c r="A7" s="12" t="s">
        <v>8</v>
      </c>
      <c r="B7" s="13" t="s">
        <v>7</v>
      </c>
      <c r="C7" s="14">
        <v>1503379767.6500001</v>
      </c>
      <c r="D7" s="29">
        <v>1536194319</v>
      </c>
      <c r="E7" s="29">
        <v>1537079394.4400001</v>
      </c>
      <c r="F7" s="30">
        <f t="shared" si="1"/>
        <v>1.0005761481012221</v>
      </c>
      <c r="G7" s="31">
        <f t="shared" si="2"/>
        <v>1.0224159108131923</v>
      </c>
    </row>
    <row r="8" spans="1:9" ht="38.25" x14ac:dyDescent="0.2">
      <c r="A8" s="12" t="s">
        <v>9</v>
      </c>
      <c r="B8" s="13" t="s">
        <v>542</v>
      </c>
      <c r="C8" s="14">
        <v>1465475988.3800001</v>
      </c>
      <c r="D8" s="29">
        <v>1502436319</v>
      </c>
      <c r="E8" s="29">
        <v>1502698136.0899999</v>
      </c>
      <c r="F8" s="30">
        <f t="shared" si="1"/>
        <v>1.0001742616886247</v>
      </c>
      <c r="G8" s="31">
        <f t="shared" si="2"/>
        <v>1.0253993569359992</v>
      </c>
      <c r="H8" s="24"/>
      <c r="I8" s="24"/>
    </row>
    <row r="9" spans="1:9" ht="63.75" x14ac:dyDescent="0.2">
      <c r="A9" s="12" t="s">
        <v>11</v>
      </c>
      <c r="B9" s="13" t="s">
        <v>10</v>
      </c>
      <c r="C9" s="14">
        <v>15647506.99</v>
      </c>
      <c r="D9" s="29">
        <v>15949000</v>
      </c>
      <c r="E9" s="29">
        <v>16259590.48</v>
      </c>
      <c r="F9" s="30">
        <f t="shared" si="1"/>
        <v>1.01947397830585</v>
      </c>
      <c r="G9" s="31">
        <f t="shared" si="2"/>
        <v>1.0391169973843866</v>
      </c>
    </row>
    <row r="10" spans="1:9" ht="25.5" x14ac:dyDescent="0.2">
      <c r="A10" s="12" t="s">
        <v>13</v>
      </c>
      <c r="B10" s="13" t="s">
        <v>12</v>
      </c>
      <c r="C10" s="14">
        <v>21375204.370000001</v>
      </c>
      <c r="D10" s="29">
        <v>12788000</v>
      </c>
      <c r="E10" s="29">
        <v>12931646.57</v>
      </c>
      <c r="F10" s="30">
        <f t="shared" si="1"/>
        <v>1.0112329191429466</v>
      </c>
      <c r="G10" s="31">
        <f t="shared" si="2"/>
        <v>0.60498352886625517</v>
      </c>
    </row>
    <row r="11" spans="1:9" ht="51" x14ac:dyDescent="0.2">
      <c r="A11" s="12" t="s">
        <v>14</v>
      </c>
      <c r="B11" s="13" t="s">
        <v>541</v>
      </c>
      <c r="C11" s="14">
        <v>881067.91</v>
      </c>
      <c r="D11" s="29">
        <v>5021000</v>
      </c>
      <c r="E11" s="29">
        <v>5190021.3</v>
      </c>
      <c r="F11" s="30">
        <f t="shared" si="1"/>
        <v>1.0336628759211313</v>
      </c>
      <c r="G11" s="31">
        <f t="shared" si="2"/>
        <v>5.8906030296801974</v>
      </c>
    </row>
    <row r="12" spans="1:9" ht="35.25" customHeight="1" x14ac:dyDescent="0.25">
      <c r="A12" s="8" t="s">
        <v>16</v>
      </c>
      <c r="B12" s="9" t="s">
        <v>15</v>
      </c>
      <c r="C12" s="10">
        <f>C13</f>
        <v>28875518.949999999</v>
      </c>
      <c r="D12" s="33">
        <f>D13</f>
        <v>27307000</v>
      </c>
      <c r="E12" s="33">
        <f>E13</f>
        <v>27153226.399999999</v>
      </c>
      <c r="F12" s="47">
        <f t="shared" si="1"/>
        <v>0.99436871131944182</v>
      </c>
      <c r="G12" s="48">
        <f t="shared" si="2"/>
        <v>0.94035457672700973</v>
      </c>
    </row>
    <row r="13" spans="1:9" ht="25.5" x14ac:dyDescent="0.2">
      <c r="A13" s="12" t="s">
        <v>18</v>
      </c>
      <c r="B13" s="13" t="s">
        <v>17</v>
      </c>
      <c r="C13" s="14">
        <v>28875518.949999999</v>
      </c>
      <c r="D13" s="29">
        <f>D14+D16+D18+D20</f>
        <v>27307000</v>
      </c>
      <c r="E13" s="29">
        <f>E14+E16+E18+E20</f>
        <v>27153226.399999999</v>
      </c>
      <c r="F13" s="30">
        <f t="shared" si="1"/>
        <v>0.99436871131944182</v>
      </c>
      <c r="G13" s="31">
        <f t="shared" si="2"/>
        <v>0.94035457672700973</v>
      </c>
    </row>
    <row r="14" spans="1:9" ht="38.25" x14ac:dyDescent="0.2">
      <c r="A14" s="12" t="s">
        <v>20</v>
      </c>
      <c r="B14" s="13" t="s">
        <v>19</v>
      </c>
      <c r="C14" s="14">
        <v>13143649.869999999</v>
      </c>
      <c r="D14" s="29">
        <v>12643000</v>
      </c>
      <c r="E14" s="29">
        <v>12524093.17</v>
      </c>
      <c r="F14" s="30">
        <f t="shared" si="1"/>
        <v>0.99059504627066364</v>
      </c>
      <c r="G14" s="31">
        <f t="shared" si="2"/>
        <v>0.95286265944940307</v>
      </c>
    </row>
    <row r="15" spans="1:9" ht="63.75" x14ac:dyDescent="0.2">
      <c r="A15" s="12" t="s">
        <v>22</v>
      </c>
      <c r="B15" s="13" t="s">
        <v>21</v>
      </c>
      <c r="C15" s="14">
        <v>13143649.869999999</v>
      </c>
      <c r="D15" s="29">
        <v>12643000</v>
      </c>
      <c r="E15" s="29">
        <v>12524093.17</v>
      </c>
      <c r="F15" s="30">
        <f t="shared" si="1"/>
        <v>0.99059504627066364</v>
      </c>
      <c r="G15" s="31">
        <f t="shared" si="2"/>
        <v>0.95286265944940307</v>
      </c>
    </row>
    <row r="16" spans="1:9" ht="51" x14ac:dyDescent="0.2">
      <c r="A16" s="34" t="s">
        <v>24</v>
      </c>
      <c r="B16" s="35" t="s">
        <v>23</v>
      </c>
      <c r="C16" s="14">
        <v>96609.29</v>
      </c>
      <c r="D16" s="29">
        <v>62000</v>
      </c>
      <c r="E16" s="29">
        <v>89581.34</v>
      </c>
      <c r="F16" s="30">
        <f t="shared" si="1"/>
        <v>1.4448603225806451</v>
      </c>
      <c r="G16" s="31">
        <f t="shared" si="2"/>
        <v>0.927253890386732</v>
      </c>
    </row>
    <row r="17" spans="1:7" ht="76.5" x14ac:dyDescent="0.2">
      <c r="A17" s="34" t="s">
        <v>26</v>
      </c>
      <c r="B17" s="35" t="s">
        <v>25</v>
      </c>
      <c r="C17" s="14">
        <v>96609.29</v>
      </c>
      <c r="D17" s="29">
        <v>62000</v>
      </c>
      <c r="E17" s="29">
        <v>89581.34</v>
      </c>
      <c r="F17" s="30">
        <f t="shared" si="1"/>
        <v>1.4448603225806451</v>
      </c>
      <c r="G17" s="31">
        <f t="shared" si="2"/>
        <v>0.927253890386732</v>
      </c>
    </row>
    <row r="18" spans="1:7" ht="38.25" x14ac:dyDescent="0.2">
      <c r="A18" s="12" t="s">
        <v>28</v>
      </c>
      <c r="B18" s="13" t="s">
        <v>27</v>
      </c>
      <c r="C18" s="14">
        <v>17559960.91</v>
      </c>
      <c r="D18" s="29">
        <v>16800000</v>
      </c>
      <c r="E18" s="29">
        <v>16848424.030000001</v>
      </c>
      <c r="F18" s="30">
        <f t="shared" si="1"/>
        <v>1.0028823827380953</v>
      </c>
      <c r="G18" s="31">
        <f t="shared" si="2"/>
        <v>0.95947958633582175</v>
      </c>
    </row>
    <row r="19" spans="1:7" ht="63.75" x14ac:dyDescent="0.2">
      <c r="A19" s="12" t="s">
        <v>30</v>
      </c>
      <c r="B19" s="13" t="s">
        <v>29</v>
      </c>
      <c r="C19" s="14">
        <v>17559960.91</v>
      </c>
      <c r="D19" s="29">
        <v>16800000</v>
      </c>
      <c r="E19" s="29">
        <v>16848424.030000001</v>
      </c>
      <c r="F19" s="30">
        <f t="shared" si="1"/>
        <v>1.0028823827380953</v>
      </c>
      <c r="G19" s="31">
        <f t="shared" si="2"/>
        <v>0.95947958633582175</v>
      </c>
    </row>
    <row r="20" spans="1:7" ht="38.25" x14ac:dyDescent="0.2">
      <c r="A20" s="12" t="s">
        <v>32</v>
      </c>
      <c r="B20" s="13" t="s">
        <v>31</v>
      </c>
      <c r="C20" s="14">
        <v>-1924701.12</v>
      </c>
      <c r="D20" s="29">
        <v>-2198000</v>
      </c>
      <c r="E20" s="29">
        <v>-2308872.14</v>
      </c>
      <c r="F20" s="30">
        <f t="shared" si="1"/>
        <v>1.0504422838944496</v>
      </c>
      <c r="G20" s="31">
        <f t="shared" si="2"/>
        <v>1.1996003514561264</v>
      </c>
    </row>
    <row r="21" spans="1:7" ht="63.75" x14ac:dyDescent="0.2">
      <c r="A21" s="12" t="s">
        <v>34</v>
      </c>
      <c r="B21" s="13" t="s">
        <v>33</v>
      </c>
      <c r="C21" s="14">
        <v>-1924701.12</v>
      </c>
      <c r="D21" s="29">
        <v>-2198000</v>
      </c>
      <c r="E21" s="29">
        <v>-2308872.14</v>
      </c>
      <c r="F21" s="30">
        <f t="shared" si="1"/>
        <v>1.0504422838944496</v>
      </c>
      <c r="G21" s="31">
        <f t="shared" si="2"/>
        <v>1.1996003514561264</v>
      </c>
    </row>
    <row r="22" spans="1:7" ht="13.5" x14ac:dyDescent="0.25">
      <c r="A22" s="8" t="s">
        <v>36</v>
      </c>
      <c r="B22" s="9" t="s">
        <v>35</v>
      </c>
      <c r="C22" s="10">
        <f>C25+C26+C28+C24</f>
        <v>324193365.37</v>
      </c>
      <c r="D22" s="33">
        <f>D23+D26+D28</f>
        <v>256722000</v>
      </c>
      <c r="E22" s="33">
        <f>E23+E26+E28</f>
        <v>260759247.32999998</v>
      </c>
      <c r="F22" s="47">
        <f t="shared" si="1"/>
        <v>1.0157261447402248</v>
      </c>
      <c r="G22" s="48">
        <f t="shared" si="2"/>
        <v>0.80433246075963638</v>
      </c>
    </row>
    <row r="23" spans="1:7" x14ac:dyDescent="0.2">
      <c r="A23" s="12" t="s">
        <v>38</v>
      </c>
      <c r="B23" s="13" t="s">
        <v>37</v>
      </c>
      <c r="C23" s="14">
        <v>301259630.26999998</v>
      </c>
      <c r="D23" s="29">
        <v>239075000</v>
      </c>
      <c r="E23" s="29">
        <v>242409669.72999999</v>
      </c>
      <c r="F23" s="30">
        <f t="shared" si="1"/>
        <v>1.0139482159573354</v>
      </c>
      <c r="G23" s="31">
        <f t="shared" si="2"/>
        <v>0.80465367866495596</v>
      </c>
    </row>
    <row r="24" spans="1:7" x14ac:dyDescent="0.2">
      <c r="A24" s="12" t="s">
        <v>39</v>
      </c>
      <c r="B24" s="13" t="s">
        <v>37</v>
      </c>
      <c r="C24" s="14">
        <v>301222696.13</v>
      </c>
      <c r="D24" s="29">
        <v>239058000</v>
      </c>
      <c r="E24" s="29">
        <v>242395333.09</v>
      </c>
      <c r="F24" s="30">
        <f t="shared" si="1"/>
        <v>1.0139603489111428</v>
      </c>
      <c r="G24" s="31">
        <f t="shared" si="2"/>
        <v>0.80470474570544437</v>
      </c>
    </row>
    <row r="25" spans="1:7" ht="25.5" x14ac:dyDescent="0.2">
      <c r="A25" s="12" t="s">
        <v>41</v>
      </c>
      <c r="B25" s="13" t="s">
        <v>40</v>
      </c>
      <c r="C25" s="14">
        <v>36934.14</v>
      </c>
      <c r="D25" s="29">
        <v>17000</v>
      </c>
      <c r="E25" s="29">
        <v>14336.64</v>
      </c>
      <c r="F25" s="30">
        <f t="shared" si="1"/>
        <v>0.84333176470588234</v>
      </c>
      <c r="G25" s="31">
        <f t="shared" si="2"/>
        <v>0.38816769525430944</v>
      </c>
    </row>
    <row r="26" spans="1:7" x14ac:dyDescent="0.2">
      <c r="A26" s="12" t="s">
        <v>43</v>
      </c>
      <c r="B26" s="13" t="s">
        <v>42</v>
      </c>
      <c r="C26" s="14">
        <v>4948987.29</v>
      </c>
      <c r="D26" s="29">
        <v>1269000</v>
      </c>
      <c r="E26" s="29">
        <v>1273124.71</v>
      </c>
      <c r="F26" s="30">
        <f t="shared" si="1"/>
        <v>1.0032503624901496</v>
      </c>
      <c r="G26" s="31">
        <f t="shared" si="2"/>
        <v>0.2572495412490744</v>
      </c>
    </row>
    <row r="27" spans="1:7" x14ac:dyDescent="0.2">
      <c r="A27" s="12" t="s">
        <v>44</v>
      </c>
      <c r="B27" s="13" t="s">
        <v>42</v>
      </c>
      <c r="C27" s="14">
        <v>4948987.29</v>
      </c>
      <c r="D27" s="29">
        <v>1269000</v>
      </c>
      <c r="E27" s="29">
        <v>1273124.71</v>
      </c>
      <c r="F27" s="30">
        <f t="shared" si="1"/>
        <v>1.0032503624901496</v>
      </c>
      <c r="G27" s="31">
        <f t="shared" si="2"/>
        <v>0.2572495412490744</v>
      </c>
    </row>
    <row r="28" spans="1:7" x14ac:dyDescent="0.2">
      <c r="A28" s="12" t="s">
        <v>46</v>
      </c>
      <c r="B28" s="13" t="s">
        <v>45</v>
      </c>
      <c r="C28" s="14">
        <v>17984747.809999999</v>
      </c>
      <c r="D28" s="29">
        <v>16378000</v>
      </c>
      <c r="E28" s="29">
        <v>17076452.890000001</v>
      </c>
      <c r="F28" s="30">
        <f t="shared" si="1"/>
        <v>1.0426457986323117</v>
      </c>
      <c r="G28" s="31">
        <f t="shared" si="2"/>
        <v>0.94949637717494362</v>
      </c>
    </row>
    <row r="29" spans="1:7" ht="25.5" x14ac:dyDescent="0.2">
      <c r="A29" s="12" t="s">
        <v>48</v>
      </c>
      <c r="B29" s="13" t="s">
        <v>47</v>
      </c>
      <c r="C29" s="14">
        <v>17984747.809999999</v>
      </c>
      <c r="D29" s="29">
        <v>16378000</v>
      </c>
      <c r="E29" s="29">
        <v>17076452.890000001</v>
      </c>
      <c r="F29" s="30">
        <f t="shared" si="1"/>
        <v>1.0426457986323117</v>
      </c>
      <c r="G29" s="31">
        <f t="shared" si="2"/>
        <v>0.94949637717494362</v>
      </c>
    </row>
    <row r="30" spans="1:7" ht="13.5" x14ac:dyDescent="0.25">
      <c r="A30" s="8" t="s">
        <v>50</v>
      </c>
      <c r="B30" s="9" t="s">
        <v>49</v>
      </c>
      <c r="C30" s="10">
        <f>C31+C33</f>
        <v>724066899.76999998</v>
      </c>
      <c r="D30" s="33">
        <f>D31+D33</f>
        <v>767956000</v>
      </c>
      <c r="E30" s="33">
        <f>E31+E33</f>
        <v>805583110.44000006</v>
      </c>
      <c r="F30" s="47">
        <f t="shared" si="1"/>
        <v>1.0489964404731522</v>
      </c>
      <c r="G30" s="48">
        <f t="shared" si="2"/>
        <v>1.1125810483753555</v>
      </c>
    </row>
    <row r="31" spans="1:7" x14ac:dyDescent="0.2">
      <c r="A31" s="12" t="s">
        <v>52</v>
      </c>
      <c r="B31" s="13" t="s">
        <v>51</v>
      </c>
      <c r="C31" s="14">
        <v>382442664.04000002</v>
      </c>
      <c r="D31" s="29">
        <v>383246000</v>
      </c>
      <c r="E31" s="29">
        <v>405279072.67000002</v>
      </c>
      <c r="F31" s="30">
        <f t="shared" si="1"/>
        <v>1.0574906787546381</v>
      </c>
      <c r="G31" s="31">
        <f t="shared" si="2"/>
        <v>1.0597119798004846</v>
      </c>
    </row>
    <row r="32" spans="1:7" ht="25.5" x14ac:dyDescent="0.2">
      <c r="A32" s="12" t="s">
        <v>54</v>
      </c>
      <c r="B32" s="13" t="s">
        <v>53</v>
      </c>
      <c r="C32" s="14">
        <v>382442664.04000002</v>
      </c>
      <c r="D32" s="29">
        <v>383246000</v>
      </c>
      <c r="E32" s="29">
        <v>405279072.67000002</v>
      </c>
      <c r="F32" s="30">
        <f t="shared" si="1"/>
        <v>1.0574906787546381</v>
      </c>
      <c r="G32" s="31">
        <f t="shared" si="2"/>
        <v>1.0597119798004846</v>
      </c>
    </row>
    <row r="33" spans="1:7" x14ac:dyDescent="0.2">
      <c r="A33" s="12" t="s">
        <v>56</v>
      </c>
      <c r="B33" s="13" t="s">
        <v>55</v>
      </c>
      <c r="C33" s="14">
        <v>341624235.73000002</v>
      </c>
      <c r="D33" s="29">
        <v>384710000</v>
      </c>
      <c r="E33" s="29">
        <v>400304037.76999998</v>
      </c>
      <c r="F33" s="30">
        <f t="shared" si="1"/>
        <v>1.0405345267084296</v>
      </c>
      <c r="G33" s="31">
        <f t="shared" si="2"/>
        <v>1.1717670934985336</v>
      </c>
    </row>
    <row r="34" spans="1:7" x14ac:dyDescent="0.2">
      <c r="A34" s="12" t="s">
        <v>58</v>
      </c>
      <c r="B34" s="13" t="s">
        <v>57</v>
      </c>
      <c r="C34" s="14">
        <v>259672156.13999999</v>
      </c>
      <c r="D34" s="29">
        <v>301158000</v>
      </c>
      <c r="E34" s="29">
        <v>312131371.17000002</v>
      </c>
      <c r="F34" s="30">
        <f t="shared" si="1"/>
        <v>1.036437256091487</v>
      </c>
      <c r="G34" s="31">
        <f t="shared" si="2"/>
        <v>1.2020209475278401</v>
      </c>
    </row>
    <row r="35" spans="1:7" ht="25.5" x14ac:dyDescent="0.2">
      <c r="A35" s="12" t="s">
        <v>60</v>
      </c>
      <c r="B35" s="13" t="s">
        <v>59</v>
      </c>
      <c r="C35" s="14">
        <v>259672156.13999999</v>
      </c>
      <c r="D35" s="29">
        <v>301158000</v>
      </c>
      <c r="E35" s="29">
        <v>312131371.17000002</v>
      </c>
      <c r="F35" s="30">
        <f t="shared" si="1"/>
        <v>1.036437256091487</v>
      </c>
      <c r="G35" s="31">
        <f t="shared" si="2"/>
        <v>1.2020209475278401</v>
      </c>
    </row>
    <row r="36" spans="1:7" x14ac:dyDescent="0.2">
      <c r="A36" s="12" t="s">
        <v>62</v>
      </c>
      <c r="B36" s="13" t="s">
        <v>61</v>
      </c>
      <c r="C36" s="14">
        <v>81952079.590000004</v>
      </c>
      <c r="D36" s="29">
        <v>83552000</v>
      </c>
      <c r="E36" s="29">
        <v>88172666.599999994</v>
      </c>
      <c r="F36" s="30">
        <f t="shared" si="1"/>
        <v>1.0553028844312524</v>
      </c>
      <c r="G36" s="31">
        <f t="shared" si="2"/>
        <v>1.075905175818858</v>
      </c>
    </row>
    <row r="37" spans="1:7" ht="25.5" x14ac:dyDescent="0.2">
      <c r="A37" s="12" t="s">
        <v>64</v>
      </c>
      <c r="B37" s="13" t="s">
        <v>63</v>
      </c>
      <c r="C37" s="14">
        <v>81952079.590000004</v>
      </c>
      <c r="D37" s="29">
        <v>83552000</v>
      </c>
      <c r="E37" s="29">
        <v>88172666.599999994</v>
      </c>
      <c r="F37" s="30">
        <f t="shared" si="1"/>
        <v>1.0553028844312524</v>
      </c>
      <c r="G37" s="31">
        <f t="shared" si="2"/>
        <v>1.075905175818858</v>
      </c>
    </row>
    <row r="38" spans="1:7" ht="20.25" customHeight="1" x14ac:dyDescent="0.25">
      <c r="A38" s="8" t="s">
        <v>66</v>
      </c>
      <c r="B38" s="9" t="s">
        <v>65</v>
      </c>
      <c r="C38" s="10">
        <f>C39+C41</f>
        <v>66119959.719999999</v>
      </c>
      <c r="D38" s="33">
        <f>D39+D41</f>
        <v>68268000</v>
      </c>
      <c r="E38" s="33">
        <f>E39+E41</f>
        <v>69516809.75</v>
      </c>
      <c r="F38" s="47">
        <f t="shared" si="1"/>
        <v>1.0182927542919085</v>
      </c>
      <c r="G38" s="48">
        <f t="shared" si="2"/>
        <v>1.0513740486894538</v>
      </c>
    </row>
    <row r="39" spans="1:7" ht="25.5" x14ac:dyDescent="0.2">
      <c r="A39" s="12" t="s">
        <v>68</v>
      </c>
      <c r="B39" s="13" t="s">
        <v>67</v>
      </c>
      <c r="C39" s="14">
        <v>65265959.719999999</v>
      </c>
      <c r="D39" s="29">
        <v>67385000</v>
      </c>
      <c r="E39" s="29">
        <v>68624998.75</v>
      </c>
      <c r="F39" s="30">
        <f t="shared" si="1"/>
        <v>1.0184017029012391</v>
      </c>
      <c r="G39" s="31">
        <f t="shared" si="2"/>
        <v>1.0514669368903904</v>
      </c>
    </row>
    <row r="40" spans="1:7" ht="25.5" x14ac:dyDescent="0.2">
      <c r="A40" s="12" t="s">
        <v>70</v>
      </c>
      <c r="B40" s="13" t="s">
        <v>69</v>
      </c>
      <c r="C40" s="14">
        <v>65265595.719999999</v>
      </c>
      <c r="D40" s="29">
        <v>67385000</v>
      </c>
      <c r="E40" s="29">
        <v>68624998.75</v>
      </c>
      <c r="F40" s="30">
        <f t="shared" si="1"/>
        <v>1.0184017029012391</v>
      </c>
      <c r="G40" s="31">
        <f t="shared" si="2"/>
        <v>1.0514728011433832</v>
      </c>
    </row>
    <row r="41" spans="1:7" ht="25.5" x14ac:dyDescent="0.2">
      <c r="A41" s="12" t="s">
        <v>72</v>
      </c>
      <c r="B41" s="13" t="s">
        <v>71</v>
      </c>
      <c r="C41" s="14">
        <v>854000</v>
      </c>
      <c r="D41" s="29">
        <v>883000</v>
      </c>
      <c r="E41" s="29">
        <v>891811</v>
      </c>
      <c r="F41" s="30">
        <f t="shared" si="1"/>
        <v>1.0099784824462061</v>
      </c>
      <c r="G41" s="31">
        <f t="shared" si="2"/>
        <v>1.0442751756440281</v>
      </c>
    </row>
    <row r="42" spans="1:7" x14ac:dyDescent="0.2">
      <c r="A42" s="12" t="s">
        <v>74</v>
      </c>
      <c r="B42" s="13" t="s">
        <v>73</v>
      </c>
      <c r="C42" s="14">
        <v>710000</v>
      </c>
      <c r="D42" s="29">
        <v>775000</v>
      </c>
      <c r="E42" s="29">
        <v>775011</v>
      </c>
      <c r="F42" s="30">
        <f t="shared" si="1"/>
        <v>1.0000141935483871</v>
      </c>
      <c r="G42" s="31">
        <f t="shared" si="2"/>
        <v>1.0915647887323943</v>
      </c>
    </row>
    <row r="43" spans="1:7" ht="38.25" x14ac:dyDescent="0.2">
      <c r="A43" s="12" t="s">
        <v>76</v>
      </c>
      <c r="B43" s="13" t="s">
        <v>75</v>
      </c>
      <c r="C43" s="14">
        <v>144000</v>
      </c>
      <c r="D43" s="29">
        <v>108000</v>
      </c>
      <c r="E43" s="29">
        <v>116800</v>
      </c>
      <c r="F43" s="30">
        <f t="shared" si="1"/>
        <v>1.0814814814814815</v>
      </c>
      <c r="G43" s="31">
        <f t="shared" si="2"/>
        <v>0.81111111111111112</v>
      </c>
    </row>
    <row r="44" spans="1:7" ht="51" x14ac:dyDescent="0.2">
      <c r="A44" s="12" t="s">
        <v>78</v>
      </c>
      <c r="B44" s="13" t="s">
        <v>77</v>
      </c>
      <c r="C44" s="14">
        <v>144000</v>
      </c>
      <c r="D44" s="29">
        <v>108000</v>
      </c>
      <c r="E44" s="29">
        <v>116800</v>
      </c>
      <c r="F44" s="30">
        <f t="shared" si="1"/>
        <v>1.0814814814814815</v>
      </c>
      <c r="G44" s="31">
        <f t="shared" si="2"/>
        <v>0.81111111111111112</v>
      </c>
    </row>
    <row r="45" spans="1:7" ht="33" customHeight="1" x14ac:dyDescent="0.25">
      <c r="A45" s="8" t="s">
        <v>80</v>
      </c>
      <c r="B45" s="9" t="s">
        <v>79</v>
      </c>
      <c r="C45" s="10">
        <f>C46+C49+C51</f>
        <v>1259.52</v>
      </c>
      <c r="D45" s="33">
        <f>D46+D49+D51</f>
        <v>10100</v>
      </c>
      <c r="E45" s="33">
        <f>E46+E49+E51</f>
        <v>11711.48</v>
      </c>
      <c r="F45" s="47">
        <v>0</v>
      </c>
      <c r="G45" s="48">
        <f t="shared" si="2"/>
        <v>9.2983676321138216</v>
      </c>
    </row>
    <row r="46" spans="1:7" x14ac:dyDescent="0.2">
      <c r="A46" s="12" t="s">
        <v>82</v>
      </c>
      <c r="B46" s="13" t="s">
        <v>81</v>
      </c>
      <c r="C46" s="14">
        <v>41.36</v>
      </c>
      <c r="D46" s="29">
        <v>390</v>
      </c>
      <c r="E46" s="29">
        <v>715.95</v>
      </c>
      <c r="F46" s="30">
        <v>0</v>
      </c>
      <c r="G46" s="31">
        <f t="shared" si="2"/>
        <v>17.310203094777563</v>
      </c>
    </row>
    <row r="47" spans="1:7" x14ac:dyDescent="0.2">
      <c r="A47" s="12" t="s">
        <v>84</v>
      </c>
      <c r="B47" s="13" t="s">
        <v>83</v>
      </c>
      <c r="C47" s="14">
        <v>41.36</v>
      </c>
      <c r="D47" s="29">
        <v>390</v>
      </c>
      <c r="E47" s="29">
        <v>715.95</v>
      </c>
      <c r="F47" s="30">
        <v>0</v>
      </c>
      <c r="G47" s="31">
        <f t="shared" si="2"/>
        <v>17.310203094777563</v>
      </c>
    </row>
    <row r="48" spans="1:7" ht="25.5" x14ac:dyDescent="0.2">
      <c r="A48" s="12" t="s">
        <v>86</v>
      </c>
      <c r="B48" s="13" t="s">
        <v>85</v>
      </c>
      <c r="C48" s="14">
        <v>41.36</v>
      </c>
      <c r="D48" s="29">
        <v>390</v>
      </c>
      <c r="E48" s="29">
        <v>715.95</v>
      </c>
      <c r="F48" s="30">
        <v>0</v>
      </c>
      <c r="G48" s="31">
        <f t="shared" si="2"/>
        <v>17.310203094777563</v>
      </c>
    </row>
    <row r="49" spans="1:7" ht="25.5" x14ac:dyDescent="0.2">
      <c r="A49" s="12" t="s">
        <v>88</v>
      </c>
      <c r="B49" s="13" t="s">
        <v>87</v>
      </c>
      <c r="C49" s="14">
        <v>139.1</v>
      </c>
      <c r="D49" s="29">
        <v>10</v>
      </c>
      <c r="E49" s="29">
        <v>9.98</v>
      </c>
      <c r="F49" s="30">
        <v>0</v>
      </c>
      <c r="G49" s="31">
        <f t="shared" si="2"/>
        <v>7.1746944644140914E-2</v>
      </c>
    </row>
    <row r="50" spans="1:7" x14ac:dyDescent="0.2">
      <c r="A50" s="12" t="s">
        <v>90</v>
      </c>
      <c r="B50" s="13" t="s">
        <v>89</v>
      </c>
      <c r="C50" s="14">
        <v>139.1</v>
      </c>
      <c r="D50" s="29">
        <v>10</v>
      </c>
      <c r="E50" s="29">
        <v>9.98</v>
      </c>
      <c r="F50" s="30">
        <v>0</v>
      </c>
      <c r="G50" s="31">
        <f t="shared" si="2"/>
        <v>7.1746944644140914E-2</v>
      </c>
    </row>
    <row r="51" spans="1:7" x14ac:dyDescent="0.2">
      <c r="A51" s="12" t="s">
        <v>92</v>
      </c>
      <c r="B51" s="13" t="s">
        <v>91</v>
      </c>
      <c r="C51" s="14">
        <v>1079.06</v>
      </c>
      <c r="D51" s="29">
        <v>9700</v>
      </c>
      <c r="E51" s="29">
        <v>10985.55</v>
      </c>
      <c r="F51" s="30">
        <v>0</v>
      </c>
      <c r="G51" s="31">
        <f t="shared" si="2"/>
        <v>10.180666506033029</v>
      </c>
    </row>
    <row r="52" spans="1:7" x14ac:dyDescent="0.2">
      <c r="A52" s="15" t="s">
        <v>548</v>
      </c>
      <c r="B52" s="13" t="s">
        <v>549</v>
      </c>
      <c r="C52" s="14">
        <v>17.97</v>
      </c>
      <c r="D52" s="29">
        <v>0</v>
      </c>
      <c r="E52" s="29">
        <v>0</v>
      </c>
      <c r="F52" s="30">
        <v>0</v>
      </c>
      <c r="G52" s="31">
        <f t="shared" si="2"/>
        <v>0</v>
      </c>
    </row>
    <row r="53" spans="1:7" x14ac:dyDescent="0.2">
      <c r="A53" s="15" t="s">
        <v>550</v>
      </c>
      <c r="B53" s="13" t="s">
        <v>551</v>
      </c>
      <c r="C53" s="14">
        <v>17.97</v>
      </c>
      <c r="D53" s="29">
        <v>0</v>
      </c>
      <c r="E53" s="29">
        <v>0</v>
      </c>
      <c r="F53" s="30">
        <v>0</v>
      </c>
      <c r="G53" s="31">
        <f t="shared" si="2"/>
        <v>0</v>
      </c>
    </row>
    <row r="54" spans="1:7" ht="25.5" x14ac:dyDescent="0.2">
      <c r="A54" s="12" t="s">
        <v>94</v>
      </c>
      <c r="B54" s="13" t="s">
        <v>93</v>
      </c>
      <c r="C54" s="14">
        <v>46.81</v>
      </c>
      <c r="D54" s="29">
        <v>-2000</v>
      </c>
      <c r="E54" s="29">
        <v>-1809.55</v>
      </c>
      <c r="F54" s="30">
        <v>0</v>
      </c>
      <c r="G54" s="31">
        <f t="shared" si="2"/>
        <v>-38.657338175603499</v>
      </c>
    </row>
    <row r="55" spans="1:7" ht="38.25" x14ac:dyDescent="0.2">
      <c r="A55" s="12" t="s">
        <v>96</v>
      </c>
      <c r="B55" s="13" t="s">
        <v>95</v>
      </c>
      <c r="C55" s="14">
        <v>46.81</v>
      </c>
      <c r="D55" s="29">
        <v>-2000</v>
      </c>
      <c r="E55" s="29">
        <v>-1809.55</v>
      </c>
      <c r="F55" s="30">
        <v>0</v>
      </c>
      <c r="G55" s="31">
        <f t="shared" si="2"/>
        <v>-38.657338175603499</v>
      </c>
    </row>
    <row r="56" spans="1:7" x14ac:dyDescent="0.2">
      <c r="A56" s="12" t="s">
        <v>98</v>
      </c>
      <c r="B56" s="13" t="s">
        <v>97</v>
      </c>
      <c r="C56" s="14">
        <v>1014.28</v>
      </c>
      <c r="D56" s="29">
        <v>11700</v>
      </c>
      <c r="E56" s="29">
        <v>12795.1</v>
      </c>
      <c r="F56" s="30">
        <v>0</v>
      </c>
      <c r="G56" s="31">
        <f t="shared" si="2"/>
        <v>12.614958394131799</v>
      </c>
    </row>
    <row r="57" spans="1:7" x14ac:dyDescent="0.2">
      <c r="A57" s="12" t="s">
        <v>100</v>
      </c>
      <c r="B57" s="13" t="s">
        <v>99</v>
      </c>
      <c r="C57" s="14">
        <v>1014.28</v>
      </c>
      <c r="D57" s="29">
        <v>11700</v>
      </c>
      <c r="E57" s="29">
        <v>12795.1</v>
      </c>
      <c r="F57" s="30">
        <v>0</v>
      </c>
      <c r="G57" s="31">
        <f t="shared" si="2"/>
        <v>12.614958394131799</v>
      </c>
    </row>
    <row r="58" spans="1:7" ht="32.25" customHeight="1" x14ac:dyDescent="0.25">
      <c r="A58" s="8" t="s">
        <v>102</v>
      </c>
      <c r="B58" s="9" t="s">
        <v>101</v>
      </c>
      <c r="C58" s="10">
        <f>C59+C61+C77+C80+C72</f>
        <v>269281456.15000004</v>
      </c>
      <c r="D58" s="33">
        <f>D59+D61+D72+D78+D80</f>
        <v>238991700</v>
      </c>
      <c r="E58" s="33">
        <f>E59+E61+E72+E78+E80</f>
        <v>244924531.09999999</v>
      </c>
      <c r="F58" s="47">
        <f t="shared" si="1"/>
        <v>1.0248244231912655</v>
      </c>
      <c r="G58" s="48">
        <f t="shared" si="2"/>
        <v>0.90954845016720232</v>
      </c>
    </row>
    <row r="59" spans="1:7" ht="51" x14ac:dyDescent="0.2">
      <c r="A59" s="12" t="s">
        <v>104</v>
      </c>
      <c r="B59" s="13" t="s">
        <v>103</v>
      </c>
      <c r="C59" s="14">
        <v>4566819.93</v>
      </c>
      <c r="D59" s="29">
        <v>4198700</v>
      </c>
      <c r="E59" s="29">
        <v>3865678.75</v>
      </c>
      <c r="F59" s="30">
        <f t="shared" si="1"/>
        <v>0.92068467620930283</v>
      </c>
      <c r="G59" s="31">
        <f t="shared" si="2"/>
        <v>0.84647058768529115</v>
      </c>
    </row>
    <row r="60" spans="1:7" ht="38.25" x14ac:dyDescent="0.2">
      <c r="A60" s="12" t="s">
        <v>106</v>
      </c>
      <c r="B60" s="13" t="s">
        <v>105</v>
      </c>
      <c r="C60" s="14">
        <v>4566819.93</v>
      </c>
      <c r="D60" s="29">
        <v>4198700</v>
      </c>
      <c r="E60" s="29">
        <v>3865678.75</v>
      </c>
      <c r="F60" s="30">
        <f t="shared" si="1"/>
        <v>0.92068467620930283</v>
      </c>
      <c r="G60" s="31">
        <f t="shared" si="2"/>
        <v>0.84647058768529115</v>
      </c>
    </row>
    <row r="61" spans="1:7" ht="51" x14ac:dyDescent="0.2">
      <c r="A61" s="12" t="s">
        <v>108</v>
      </c>
      <c r="B61" s="13" t="s">
        <v>107</v>
      </c>
      <c r="C61" s="14">
        <v>233871213.03999999</v>
      </c>
      <c r="D61" s="29">
        <v>208807500</v>
      </c>
      <c r="E61" s="29">
        <v>214309569.09</v>
      </c>
      <c r="F61" s="30">
        <f t="shared" si="1"/>
        <v>1.0263499591250314</v>
      </c>
      <c r="G61" s="31">
        <f t="shared" si="2"/>
        <v>0.916357196357235</v>
      </c>
    </row>
    <row r="62" spans="1:7" ht="38.25" x14ac:dyDescent="0.2">
      <c r="A62" s="12" t="s">
        <v>110</v>
      </c>
      <c r="B62" s="13" t="s">
        <v>109</v>
      </c>
      <c r="C62" s="14">
        <v>143729400.13999999</v>
      </c>
      <c r="D62" s="29">
        <v>140597200</v>
      </c>
      <c r="E62" s="29">
        <v>144926792.55000001</v>
      </c>
      <c r="F62" s="30">
        <f t="shared" si="1"/>
        <v>1.0307943013801129</v>
      </c>
      <c r="G62" s="31">
        <f t="shared" si="2"/>
        <v>1.0083308801736715</v>
      </c>
    </row>
    <row r="63" spans="1:7" ht="51" x14ac:dyDescent="0.2">
      <c r="A63" s="12" t="s">
        <v>112</v>
      </c>
      <c r="B63" s="13" t="s">
        <v>111</v>
      </c>
      <c r="C63" s="14">
        <v>143729400.13999999</v>
      </c>
      <c r="D63" s="29">
        <v>140597200</v>
      </c>
      <c r="E63" s="29">
        <v>144926792.55000001</v>
      </c>
      <c r="F63" s="30">
        <f t="shared" si="1"/>
        <v>1.0307943013801129</v>
      </c>
      <c r="G63" s="31">
        <f t="shared" si="2"/>
        <v>1.0083308801736715</v>
      </c>
    </row>
    <row r="64" spans="1:7" ht="51" x14ac:dyDescent="0.2">
      <c r="A64" s="12" t="s">
        <v>114</v>
      </c>
      <c r="B64" s="13" t="s">
        <v>113</v>
      </c>
      <c r="C64" s="14">
        <v>13246884.109999999</v>
      </c>
      <c r="D64" s="29">
        <v>9557200</v>
      </c>
      <c r="E64" s="29">
        <v>9902888.3599999994</v>
      </c>
      <c r="F64" s="30">
        <f t="shared" si="1"/>
        <v>1.0361704641526805</v>
      </c>
      <c r="G64" s="31">
        <f t="shared" si="2"/>
        <v>0.74756359893904134</v>
      </c>
    </row>
    <row r="65" spans="1:7" ht="38.25" x14ac:dyDescent="0.2">
      <c r="A65" s="12" t="s">
        <v>116</v>
      </c>
      <c r="B65" s="13" t="s">
        <v>115</v>
      </c>
      <c r="C65" s="14">
        <v>13246884.109999999</v>
      </c>
      <c r="D65" s="29">
        <v>9557200</v>
      </c>
      <c r="E65" s="29">
        <v>9902888.3599999994</v>
      </c>
      <c r="F65" s="30">
        <f t="shared" si="1"/>
        <v>1.0361704641526805</v>
      </c>
      <c r="G65" s="31">
        <f t="shared" si="2"/>
        <v>0.74756359893904134</v>
      </c>
    </row>
    <row r="66" spans="1:7" ht="51" x14ac:dyDescent="0.2">
      <c r="A66" s="12" t="s">
        <v>118</v>
      </c>
      <c r="B66" s="13" t="s">
        <v>117</v>
      </c>
      <c r="C66" s="14">
        <v>2805084.52</v>
      </c>
      <c r="D66" s="29">
        <v>1351500</v>
      </c>
      <c r="E66" s="29">
        <v>1567986</v>
      </c>
      <c r="F66" s="30">
        <f t="shared" si="1"/>
        <v>1.1601820199778023</v>
      </c>
      <c r="G66" s="31">
        <f t="shared" si="2"/>
        <v>0.55897994831186049</v>
      </c>
    </row>
    <row r="67" spans="1:7" ht="38.25" x14ac:dyDescent="0.2">
      <c r="A67" s="12" t="s">
        <v>120</v>
      </c>
      <c r="B67" s="13" t="s">
        <v>119</v>
      </c>
      <c r="C67" s="14">
        <v>2805084.52</v>
      </c>
      <c r="D67" s="29">
        <v>1351500</v>
      </c>
      <c r="E67" s="29">
        <v>1567986</v>
      </c>
      <c r="F67" s="30">
        <f t="shared" si="1"/>
        <v>1.1601820199778023</v>
      </c>
      <c r="G67" s="31">
        <f t="shared" si="2"/>
        <v>0.55897994831186049</v>
      </c>
    </row>
    <row r="68" spans="1:7" ht="25.5" x14ac:dyDescent="0.2">
      <c r="A68" s="12" t="s">
        <v>122</v>
      </c>
      <c r="B68" s="13" t="s">
        <v>121</v>
      </c>
      <c r="C68" s="14">
        <v>74052198.069999993</v>
      </c>
      <c r="D68" s="29">
        <v>57204000</v>
      </c>
      <c r="E68" s="29">
        <v>57814271.420000002</v>
      </c>
      <c r="F68" s="30">
        <f t="shared" si="1"/>
        <v>1.010668334731837</v>
      </c>
      <c r="G68" s="31">
        <f t="shared" si="2"/>
        <v>0.78072323208217775</v>
      </c>
    </row>
    <row r="69" spans="1:7" ht="25.5" x14ac:dyDescent="0.2">
      <c r="A69" s="12" t="s">
        <v>124</v>
      </c>
      <c r="B69" s="13" t="s">
        <v>123</v>
      </c>
      <c r="C69" s="14">
        <v>74052198.069999993</v>
      </c>
      <c r="D69" s="29">
        <v>57204000</v>
      </c>
      <c r="E69" s="29">
        <v>57814271.420000002</v>
      </c>
      <c r="F69" s="30">
        <f t="shared" si="1"/>
        <v>1.010668334731837</v>
      </c>
      <c r="G69" s="31">
        <f t="shared" si="2"/>
        <v>0.78072323208217775</v>
      </c>
    </row>
    <row r="70" spans="1:7" ht="38.25" x14ac:dyDescent="0.2">
      <c r="A70" s="12" t="s">
        <v>126</v>
      </c>
      <c r="B70" s="13" t="s">
        <v>125</v>
      </c>
      <c r="C70" s="14">
        <v>37646.199999999997</v>
      </c>
      <c r="D70" s="29">
        <v>97600</v>
      </c>
      <c r="E70" s="29">
        <v>97630.76</v>
      </c>
      <c r="F70" s="30">
        <v>0</v>
      </c>
      <c r="G70" s="31">
        <f t="shared" si="2"/>
        <v>2.5933762238951075</v>
      </c>
    </row>
    <row r="71" spans="1:7" ht="38.25" x14ac:dyDescent="0.2">
      <c r="A71" s="12" t="s">
        <v>128</v>
      </c>
      <c r="B71" s="13" t="s">
        <v>127</v>
      </c>
      <c r="C71" s="14">
        <v>37646.199999999997</v>
      </c>
      <c r="D71" s="29">
        <v>97600</v>
      </c>
      <c r="E71" s="29">
        <v>97630.76</v>
      </c>
      <c r="F71" s="30">
        <v>0</v>
      </c>
      <c r="G71" s="31">
        <f t="shared" si="2"/>
        <v>2.5933762238951075</v>
      </c>
    </row>
    <row r="72" spans="1:7" ht="25.5" x14ac:dyDescent="0.2">
      <c r="A72" s="12" t="s">
        <v>130</v>
      </c>
      <c r="B72" s="13" t="s">
        <v>129</v>
      </c>
      <c r="C72" s="14">
        <v>274022.23</v>
      </c>
      <c r="D72" s="29">
        <v>272000</v>
      </c>
      <c r="E72" s="29">
        <v>272771.48</v>
      </c>
      <c r="F72" s="30">
        <f t="shared" ref="F72:F136" si="3">E72/D72</f>
        <v>1.0028363235294118</v>
      </c>
      <c r="G72" s="31">
        <f t="shared" ref="G72:G115" si="4">E72/C72</f>
        <v>0.99543558929507292</v>
      </c>
    </row>
    <row r="73" spans="1:7" ht="25.5" x14ac:dyDescent="0.2">
      <c r="A73" s="12" t="s">
        <v>132</v>
      </c>
      <c r="B73" s="13" t="s">
        <v>131</v>
      </c>
      <c r="C73" s="14">
        <v>11770.23</v>
      </c>
      <c r="D73" s="29">
        <v>9700</v>
      </c>
      <c r="E73" s="29">
        <v>10519.48</v>
      </c>
      <c r="F73" s="30">
        <v>0</v>
      </c>
      <c r="G73" s="31">
        <f t="shared" si="4"/>
        <v>0.89373614619255526</v>
      </c>
    </row>
    <row r="74" spans="1:7" ht="63.75" x14ac:dyDescent="0.2">
      <c r="A74" s="12" t="s">
        <v>134</v>
      </c>
      <c r="B74" s="13" t="s">
        <v>133</v>
      </c>
      <c r="C74" s="14">
        <v>11770.23</v>
      </c>
      <c r="D74" s="29">
        <v>9700</v>
      </c>
      <c r="E74" s="29">
        <v>10519.48</v>
      </c>
      <c r="F74" s="30">
        <v>0</v>
      </c>
      <c r="G74" s="31">
        <f t="shared" si="4"/>
        <v>0.89373614619255526</v>
      </c>
    </row>
    <row r="75" spans="1:7" ht="25.5" x14ac:dyDescent="0.2">
      <c r="A75" s="12" t="s">
        <v>136</v>
      </c>
      <c r="B75" s="13" t="s">
        <v>135</v>
      </c>
      <c r="C75" s="14">
        <v>262252</v>
      </c>
      <c r="D75" s="29">
        <v>262300</v>
      </c>
      <c r="E75" s="29">
        <v>262252</v>
      </c>
      <c r="F75" s="30">
        <f t="shared" si="3"/>
        <v>0.99981700343118562</v>
      </c>
      <c r="G75" s="31">
        <f t="shared" si="4"/>
        <v>1</v>
      </c>
    </row>
    <row r="76" spans="1:7" ht="51" x14ac:dyDescent="0.2">
      <c r="A76" s="12" t="s">
        <v>138</v>
      </c>
      <c r="B76" s="13" t="s">
        <v>137</v>
      </c>
      <c r="C76" s="14">
        <v>262252</v>
      </c>
      <c r="D76" s="29">
        <v>262300</v>
      </c>
      <c r="E76" s="29">
        <v>262252</v>
      </c>
      <c r="F76" s="30">
        <f t="shared" si="3"/>
        <v>0.99981700343118562</v>
      </c>
      <c r="G76" s="31">
        <f t="shared" si="4"/>
        <v>1</v>
      </c>
    </row>
    <row r="77" spans="1:7" x14ac:dyDescent="0.2">
      <c r="A77" s="12" t="s">
        <v>140</v>
      </c>
      <c r="B77" s="13" t="s">
        <v>139</v>
      </c>
      <c r="C77" s="14">
        <v>11952136.1</v>
      </c>
      <c r="D77" s="29">
        <v>5295000</v>
      </c>
      <c r="E77" s="29">
        <v>6042551.2400000002</v>
      </c>
      <c r="F77" s="30">
        <f t="shared" si="3"/>
        <v>1.1411805930122758</v>
      </c>
      <c r="G77" s="31">
        <f t="shared" si="4"/>
        <v>0.5055624525560749</v>
      </c>
    </row>
    <row r="78" spans="1:7" ht="25.5" x14ac:dyDescent="0.2">
      <c r="A78" s="12" t="s">
        <v>142</v>
      </c>
      <c r="B78" s="13" t="s">
        <v>141</v>
      </c>
      <c r="C78" s="14">
        <v>11952136.1</v>
      </c>
      <c r="D78" s="29">
        <v>5295000</v>
      </c>
      <c r="E78" s="29">
        <v>6042551.2400000002</v>
      </c>
      <c r="F78" s="30">
        <f t="shared" si="3"/>
        <v>1.1411805930122758</v>
      </c>
      <c r="G78" s="31">
        <f t="shared" si="4"/>
        <v>0.5055624525560749</v>
      </c>
    </row>
    <row r="79" spans="1:7" ht="38.25" x14ac:dyDescent="0.2">
      <c r="A79" s="12" t="s">
        <v>144</v>
      </c>
      <c r="B79" s="13" t="s">
        <v>143</v>
      </c>
      <c r="C79" s="14">
        <v>11952136.1</v>
      </c>
      <c r="D79" s="29">
        <v>5295000</v>
      </c>
      <c r="E79" s="29">
        <v>6042551.2400000002</v>
      </c>
      <c r="F79" s="30">
        <f t="shared" si="3"/>
        <v>1.1411805930122758</v>
      </c>
      <c r="G79" s="31">
        <f t="shared" si="4"/>
        <v>0.5055624525560749</v>
      </c>
    </row>
    <row r="80" spans="1:7" ht="51" x14ac:dyDescent="0.2">
      <c r="A80" s="12" t="s">
        <v>146</v>
      </c>
      <c r="B80" s="13" t="s">
        <v>145</v>
      </c>
      <c r="C80" s="14">
        <v>18617264.850000001</v>
      </c>
      <c r="D80" s="29">
        <v>20418500</v>
      </c>
      <c r="E80" s="29">
        <v>20433960.539999999</v>
      </c>
      <c r="F80" s="30">
        <f t="shared" si="3"/>
        <v>1.0007571829468374</v>
      </c>
      <c r="G80" s="31">
        <f t="shared" si="4"/>
        <v>1.0975812346570337</v>
      </c>
    </row>
    <row r="81" spans="1:7" ht="51" x14ac:dyDescent="0.2">
      <c r="A81" s="12" t="s">
        <v>148</v>
      </c>
      <c r="B81" s="13" t="s">
        <v>147</v>
      </c>
      <c r="C81" s="14">
        <v>18617264.850000001</v>
      </c>
      <c r="D81" s="29">
        <v>20418500</v>
      </c>
      <c r="E81" s="29">
        <v>20433960.539999999</v>
      </c>
      <c r="F81" s="30">
        <f t="shared" si="3"/>
        <v>1.0007571829468374</v>
      </c>
      <c r="G81" s="31">
        <f t="shared" si="4"/>
        <v>1.0975812346570337</v>
      </c>
    </row>
    <row r="82" spans="1:7" ht="51" x14ac:dyDescent="0.2">
      <c r="A82" s="12" t="s">
        <v>150</v>
      </c>
      <c r="B82" s="13" t="s">
        <v>149</v>
      </c>
      <c r="C82" s="14">
        <v>18617264.850000001</v>
      </c>
      <c r="D82" s="29">
        <v>20418500</v>
      </c>
      <c r="E82" s="29">
        <v>20433960.539999999</v>
      </c>
      <c r="F82" s="30">
        <f t="shared" si="3"/>
        <v>1.0007571829468374</v>
      </c>
      <c r="G82" s="31">
        <f t="shared" si="4"/>
        <v>1.0975812346570337</v>
      </c>
    </row>
    <row r="83" spans="1:7" ht="18" customHeight="1" x14ac:dyDescent="0.25">
      <c r="A83" s="8" t="s">
        <v>152</v>
      </c>
      <c r="B83" s="9" t="s">
        <v>151</v>
      </c>
      <c r="C83" s="10">
        <f>C84</f>
        <v>13371274.710000001</v>
      </c>
      <c r="D83" s="33">
        <f>D84</f>
        <v>9654000</v>
      </c>
      <c r="E83" s="33">
        <f>E84</f>
        <v>9843914.4499999993</v>
      </c>
      <c r="F83" s="47">
        <f t="shared" si="3"/>
        <v>1.0196720996478144</v>
      </c>
      <c r="G83" s="48">
        <f t="shared" si="4"/>
        <v>0.73619865446620525</v>
      </c>
    </row>
    <row r="84" spans="1:7" x14ac:dyDescent="0.2">
      <c r="A84" s="12" t="s">
        <v>154</v>
      </c>
      <c r="B84" s="13" t="s">
        <v>153</v>
      </c>
      <c r="C84" s="14">
        <v>13371274.710000001</v>
      </c>
      <c r="D84" s="29">
        <v>9654000</v>
      </c>
      <c r="E84" s="29">
        <v>9843914.4499999993</v>
      </c>
      <c r="F84" s="30">
        <f t="shared" si="3"/>
        <v>1.0196720996478144</v>
      </c>
      <c r="G84" s="31">
        <f t="shared" si="4"/>
        <v>0.73619865446620525</v>
      </c>
    </row>
    <row r="85" spans="1:7" ht="25.5" x14ac:dyDescent="0.2">
      <c r="A85" s="12" t="s">
        <v>155</v>
      </c>
      <c r="B85" s="13" t="s">
        <v>540</v>
      </c>
      <c r="C85" s="14">
        <v>2172896.8199999998</v>
      </c>
      <c r="D85" s="29">
        <v>1953000</v>
      </c>
      <c r="E85" s="29">
        <v>1958763</v>
      </c>
      <c r="F85" s="30">
        <f t="shared" si="3"/>
        <v>1.0029508448540707</v>
      </c>
      <c r="G85" s="31">
        <f t="shared" si="4"/>
        <v>0.90145237545149526</v>
      </c>
    </row>
    <row r="86" spans="1:7" x14ac:dyDescent="0.2">
      <c r="A86" s="12" t="s">
        <v>157</v>
      </c>
      <c r="B86" s="13" t="s">
        <v>156</v>
      </c>
      <c r="C86" s="14">
        <v>1053883.72</v>
      </c>
      <c r="D86" s="29">
        <v>1520000</v>
      </c>
      <c r="E86" s="29">
        <v>1541893.89</v>
      </c>
      <c r="F86" s="30">
        <f t="shared" si="3"/>
        <v>1.014403875</v>
      </c>
      <c r="G86" s="31">
        <f t="shared" si="4"/>
        <v>1.4630588372690678</v>
      </c>
    </row>
    <row r="87" spans="1:7" x14ac:dyDescent="0.2">
      <c r="A87" s="12" t="s">
        <v>159</v>
      </c>
      <c r="B87" s="13" t="s">
        <v>158</v>
      </c>
      <c r="C87" s="14">
        <v>10138954.029999999</v>
      </c>
      <c r="D87" s="29">
        <v>6174500</v>
      </c>
      <c r="E87" s="29">
        <v>6336745.1699999999</v>
      </c>
      <c r="F87" s="30">
        <f t="shared" si="3"/>
        <v>1.0262766491213864</v>
      </c>
      <c r="G87" s="31">
        <f t="shared" si="4"/>
        <v>0.62499002868050291</v>
      </c>
    </row>
    <row r="88" spans="1:7" x14ac:dyDescent="0.2">
      <c r="A88" s="12" t="s">
        <v>161</v>
      </c>
      <c r="B88" s="13" t="s">
        <v>160</v>
      </c>
      <c r="C88" s="14">
        <v>9948734.1500000004</v>
      </c>
      <c r="D88" s="29">
        <v>2991000</v>
      </c>
      <c r="E88" s="29">
        <v>3153255.34</v>
      </c>
      <c r="F88" s="30">
        <f t="shared" si="3"/>
        <v>1.0542478569040454</v>
      </c>
      <c r="G88" s="31">
        <f t="shared" si="4"/>
        <v>0.31695040720331236</v>
      </c>
    </row>
    <row r="89" spans="1:7" x14ac:dyDescent="0.2">
      <c r="A89" s="12" t="s">
        <v>163</v>
      </c>
      <c r="B89" s="13" t="s">
        <v>162</v>
      </c>
      <c r="C89" s="14">
        <v>190219.88</v>
      </c>
      <c r="D89" s="29">
        <v>3183500</v>
      </c>
      <c r="E89" s="29">
        <v>3183489.83</v>
      </c>
      <c r="F89" s="30">
        <f t="shared" si="3"/>
        <v>0.99999680540285851</v>
      </c>
      <c r="G89" s="31">
        <f t="shared" si="4"/>
        <v>16.735841858379892</v>
      </c>
    </row>
    <row r="90" spans="1:7" ht="25.5" x14ac:dyDescent="0.2">
      <c r="A90" s="12" t="s">
        <v>165</v>
      </c>
      <c r="B90" s="13" t="s">
        <v>164</v>
      </c>
      <c r="C90" s="14">
        <v>5540.14</v>
      </c>
      <c r="D90" s="29">
        <v>6500</v>
      </c>
      <c r="E90" s="29">
        <v>6512.39</v>
      </c>
      <c r="F90" s="30">
        <v>0</v>
      </c>
      <c r="G90" s="31">
        <f t="shared" si="4"/>
        <v>1.1754919550769476</v>
      </c>
    </row>
    <row r="91" spans="1:7" ht="30.75" customHeight="1" x14ac:dyDescent="0.25">
      <c r="A91" s="8" t="s">
        <v>167</v>
      </c>
      <c r="B91" s="9" t="s">
        <v>166</v>
      </c>
      <c r="C91" s="10">
        <f>C92+C95</f>
        <v>5697816.29</v>
      </c>
      <c r="D91" s="33">
        <f>D92+D95</f>
        <v>53723500</v>
      </c>
      <c r="E91" s="33">
        <f>E92+E95</f>
        <v>9516294.7599999998</v>
      </c>
      <c r="F91" s="47">
        <f t="shared" si="3"/>
        <v>0.17713467588671625</v>
      </c>
      <c r="G91" s="48">
        <f t="shared" si="4"/>
        <v>1.6701652485183933</v>
      </c>
    </row>
    <row r="92" spans="1:7" x14ac:dyDescent="0.2">
      <c r="A92" s="12" t="s">
        <v>372</v>
      </c>
      <c r="B92" s="13" t="s">
        <v>373</v>
      </c>
      <c r="C92" s="14">
        <v>342430</v>
      </c>
      <c r="D92" s="29">
        <v>515000</v>
      </c>
      <c r="E92" s="29">
        <v>903570</v>
      </c>
      <c r="F92" s="30">
        <f t="shared" si="3"/>
        <v>1.7545048543689321</v>
      </c>
      <c r="G92" s="31">
        <f t="shared" si="4"/>
        <v>2.6386998802675001</v>
      </c>
    </row>
    <row r="93" spans="1:7" ht="25.5" x14ac:dyDescent="0.2">
      <c r="A93" s="12" t="s">
        <v>377</v>
      </c>
      <c r="B93" s="13" t="s">
        <v>378</v>
      </c>
      <c r="C93" s="14">
        <v>342430</v>
      </c>
      <c r="D93" s="29">
        <v>515000</v>
      </c>
      <c r="E93" s="29">
        <v>903570</v>
      </c>
      <c r="F93" s="30">
        <f t="shared" si="3"/>
        <v>1.7545048543689321</v>
      </c>
      <c r="G93" s="31">
        <f t="shared" si="4"/>
        <v>2.6386998802675001</v>
      </c>
    </row>
    <row r="94" spans="1:7" ht="25.5" x14ac:dyDescent="0.2">
      <c r="A94" s="12" t="s">
        <v>379</v>
      </c>
      <c r="B94" s="13" t="s">
        <v>380</v>
      </c>
      <c r="C94" s="14">
        <v>342430</v>
      </c>
      <c r="D94" s="29">
        <v>515000</v>
      </c>
      <c r="E94" s="29">
        <v>903570</v>
      </c>
      <c r="F94" s="30">
        <f t="shared" si="3"/>
        <v>1.7545048543689321</v>
      </c>
      <c r="G94" s="31">
        <f t="shared" si="4"/>
        <v>2.6386998802675001</v>
      </c>
    </row>
    <row r="95" spans="1:7" x14ac:dyDescent="0.2">
      <c r="A95" s="12" t="s">
        <v>169</v>
      </c>
      <c r="B95" s="13" t="s">
        <v>168</v>
      </c>
      <c r="C95" s="14">
        <v>5355386.29</v>
      </c>
      <c r="D95" s="29">
        <v>53208500</v>
      </c>
      <c r="E95" s="29">
        <v>8612724.7599999998</v>
      </c>
      <c r="F95" s="30">
        <f t="shared" si="3"/>
        <v>0.16186746027420432</v>
      </c>
      <c r="G95" s="31">
        <f t="shared" si="4"/>
        <v>1.6082359504266497</v>
      </c>
    </row>
    <row r="96" spans="1:7" ht="25.5" x14ac:dyDescent="0.2">
      <c r="A96" s="12" t="s">
        <v>381</v>
      </c>
      <c r="B96" s="13" t="s">
        <v>382</v>
      </c>
      <c r="C96" s="14">
        <v>1200505.17</v>
      </c>
      <c r="D96" s="29">
        <v>450600</v>
      </c>
      <c r="E96" s="29">
        <v>570785.13</v>
      </c>
      <c r="F96" s="30">
        <f t="shared" si="3"/>
        <v>1.2667224367509986</v>
      </c>
      <c r="G96" s="31">
        <f t="shared" si="4"/>
        <v>0.4754541207015377</v>
      </c>
    </row>
    <row r="97" spans="1:7" ht="25.5" x14ac:dyDescent="0.2">
      <c r="A97" s="12" t="s">
        <v>383</v>
      </c>
      <c r="B97" s="13" t="s">
        <v>384</v>
      </c>
      <c r="C97" s="14">
        <v>1200505.17</v>
      </c>
      <c r="D97" s="29">
        <v>450600</v>
      </c>
      <c r="E97" s="29">
        <v>570785.13</v>
      </c>
      <c r="F97" s="30">
        <f t="shared" si="3"/>
        <v>1.2667224367509986</v>
      </c>
      <c r="G97" s="31">
        <f t="shared" si="4"/>
        <v>0.4754541207015377</v>
      </c>
    </row>
    <row r="98" spans="1:7" x14ac:dyDescent="0.2">
      <c r="A98" s="12" t="s">
        <v>171</v>
      </c>
      <c r="B98" s="13" t="s">
        <v>170</v>
      </c>
      <c r="C98" s="14">
        <v>4154881.12</v>
      </c>
      <c r="D98" s="29">
        <v>52757900</v>
      </c>
      <c r="E98" s="29">
        <v>8041939.6299999999</v>
      </c>
      <c r="F98" s="30">
        <f t="shared" si="3"/>
        <v>0.15243100331893422</v>
      </c>
      <c r="G98" s="31">
        <f t="shared" si="4"/>
        <v>1.9355402471779986</v>
      </c>
    </row>
    <row r="99" spans="1:7" x14ac:dyDescent="0.2">
      <c r="A99" s="12" t="s">
        <v>173</v>
      </c>
      <c r="B99" s="13" t="s">
        <v>172</v>
      </c>
      <c r="C99" s="14">
        <v>4154881.12</v>
      </c>
      <c r="D99" s="29">
        <v>52757900</v>
      </c>
      <c r="E99" s="29">
        <v>8041939.6299999999</v>
      </c>
      <c r="F99" s="30">
        <f t="shared" si="3"/>
        <v>0.15243100331893422</v>
      </c>
      <c r="G99" s="31">
        <f t="shared" si="4"/>
        <v>1.9355402471779986</v>
      </c>
    </row>
    <row r="100" spans="1:7" ht="20.25" customHeight="1" x14ac:dyDescent="0.25">
      <c r="A100" s="8" t="s">
        <v>175</v>
      </c>
      <c r="B100" s="9" t="s">
        <v>174</v>
      </c>
      <c r="C100" s="10">
        <f>C101+C104+C109</f>
        <v>69632775.170000002</v>
      </c>
      <c r="D100" s="37">
        <f>D101+D104+D109</f>
        <v>49512500</v>
      </c>
      <c r="E100" s="37">
        <f>E101+E104+E109</f>
        <v>58729662.970000006</v>
      </c>
      <c r="F100" s="47">
        <f t="shared" si="3"/>
        <v>1.1861583028528151</v>
      </c>
      <c r="G100" s="48">
        <f t="shared" si="4"/>
        <v>0.84341982387774483</v>
      </c>
    </row>
    <row r="101" spans="1:7" ht="51" x14ac:dyDescent="0.2">
      <c r="A101" s="12" t="s">
        <v>177</v>
      </c>
      <c r="B101" s="13" t="s">
        <v>176</v>
      </c>
      <c r="C101" s="14">
        <v>34059340.590000004</v>
      </c>
      <c r="D101" s="29">
        <v>27145800</v>
      </c>
      <c r="E101" s="29">
        <v>31073832.710000001</v>
      </c>
      <c r="F101" s="30">
        <f t="shared" si="3"/>
        <v>1.1447013059110434</v>
      </c>
      <c r="G101" s="31">
        <f t="shared" si="4"/>
        <v>0.91234393184709617</v>
      </c>
    </row>
    <row r="102" spans="1:7" ht="51" x14ac:dyDescent="0.2">
      <c r="A102" s="12" t="s">
        <v>179</v>
      </c>
      <c r="B102" s="13" t="s">
        <v>178</v>
      </c>
      <c r="C102" s="14">
        <v>34059340.590000004</v>
      </c>
      <c r="D102" s="29">
        <v>27145800</v>
      </c>
      <c r="E102" s="29">
        <v>31073832.710000001</v>
      </c>
      <c r="F102" s="30">
        <f t="shared" si="3"/>
        <v>1.1447013059110434</v>
      </c>
      <c r="G102" s="31">
        <f t="shared" si="4"/>
        <v>0.91234393184709617</v>
      </c>
    </row>
    <row r="103" spans="1:7" ht="51" x14ac:dyDescent="0.2">
      <c r="A103" s="12" t="s">
        <v>181</v>
      </c>
      <c r="B103" s="13" t="s">
        <v>180</v>
      </c>
      <c r="C103" s="14">
        <v>34059340.590000004</v>
      </c>
      <c r="D103" s="29">
        <v>27145800</v>
      </c>
      <c r="E103" s="29">
        <v>31073832.710000001</v>
      </c>
      <c r="F103" s="30">
        <f t="shared" si="3"/>
        <v>1.1447013059110434</v>
      </c>
      <c r="G103" s="31">
        <f t="shared" si="4"/>
        <v>0.91234393184709617</v>
      </c>
    </row>
    <row r="104" spans="1:7" ht="25.5" x14ac:dyDescent="0.2">
      <c r="A104" s="12" t="s">
        <v>183</v>
      </c>
      <c r="B104" s="13" t="s">
        <v>182</v>
      </c>
      <c r="C104" s="14">
        <v>33026065.789999999</v>
      </c>
      <c r="D104" s="29">
        <v>20984700</v>
      </c>
      <c r="E104" s="29">
        <v>25753354.670000002</v>
      </c>
      <c r="F104" s="30">
        <f t="shared" si="3"/>
        <v>1.227244357555743</v>
      </c>
      <c r="G104" s="31">
        <f t="shared" si="4"/>
        <v>0.77978875333670206</v>
      </c>
    </row>
    <row r="105" spans="1:7" ht="25.5" x14ac:dyDescent="0.2">
      <c r="A105" s="12" t="s">
        <v>185</v>
      </c>
      <c r="B105" s="13" t="s">
        <v>184</v>
      </c>
      <c r="C105" s="14">
        <v>25068982</v>
      </c>
      <c r="D105" s="29">
        <v>20251400</v>
      </c>
      <c r="E105" s="29">
        <v>24926250.280000001</v>
      </c>
      <c r="F105" s="30">
        <f t="shared" si="3"/>
        <v>1.2308408445835843</v>
      </c>
      <c r="G105" s="31">
        <f t="shared" si="4"/>
        <v>0.9943064413225875</v>
      </c>
    </row>
    <row r="106" spans="1:7" ht="25.5" x14ac:dyDescent="0.2">
      <c r="A106" s="12" t="s">
        <v>187</v>
      </c>
      <c r="B106" s="13" t="s">
        <v>186</v>
      </c>
      <c r="C106" s="14">
        <v>25068982</v>
      </c>
      <c r="D106" s="29">
        <v>20251400</v>
      </c>
      <c r="E106" s="29">
        <v>20926250.280000001</v>
      </c>
      <c r="F106" s="30">
        <f t="shared" si="3"/>
        <v>1.0333236358967777</v>
      </c>
      <c r="G106" s="31">
        <f t="shared" si="4"/>
        <v>0.83474671129445943</v>
      </c>
    </row>
    <row r="107" spans="1:7" ht="25.5" x14ac:dyDescent="0.2">
      <c r="A107" s="12" t="s">
        <v>189</v>
      </c>
      <c r="B107" s="13" t="s">
        <v>188</v>
      </c>
      <c r="C107" s="14">
        <v>7957083.79</v>
      </c>
      <c r="D107" s="29">
        <v>733300</v>
      </c>
      <c r="E107" s="29">
        <v>827104.39</v>
      </c>
      <c r="F107" s="30">
        <f t="shared" si="3"/>
        <v>1.1279208918587209</v>
      </c>
      <c r="G107" s="31">
        <f t="shared" si="4"/>
        <v>0.10394566801463831</v>
      </c>
    </row>
    <row r="108" spans="1:7" ht="38.25" x14ac:dyDescent="0.2">
      <c r="A108" s="12" t="s">
        <v>191</v>
      </c>
      <c r="B108" s="13" t="s">
        <v>190</v>
      </c>
      <c r="C108" s="14">
        <v>7957083.79</v>
      </c>
      <c r="D108" s="29">
        <v>733300</v>
      </c>
      <c r="E108" s="29">
        <v>827104.39</v>
      </c>
      <c r="F108" s="30">
        <f t="shared" si="3"/>
        <v>1.1279208918587209</v>
      </c>
      <c r="G108" s="31">
        <f t="shared" si="4"/>
        <v>0.10394566801463831</v>
      </c>
    </row>
    <row r="109" spans="1:7" ht="38.25" x14ac:dyDescent="0.2">
      <c r="A109" s="12" t="s">
        <v>193</v>
      </c>
      <c r="B109" s="13" t="s">
        <v>192</v>
      </c>
      <c r="C109" s="14">
        <v>2547368.79</v>
      </c>
      <c r="D109" s="29">
        <v>1382000</v>
      </c>
      <c r="E109" s="29">
        <v>1902475.59</v>
      </c>
      <c r="F109" s="30">
        <v>0</v>
      </c>
      <c r="G109" s="31">
        <f t="shared" si="4"/>
        <v>0.74683948294742197</v>
      </c>
    </row>
    <row r="110" spans="1:7" ht="38.25" x14ac:dyDescent="0.2">
      <c r="A110" s="12" t="s">
        <v>195</v>
      </c>
      <c r="B110" s="13" t="s">
        <v>194</v>
      </c>
      <c r="C110" s="14">
        <v>2547368.79</v>
      </c>
      <c r="D110" s="29">
        <v>1382000</v>
      </c>
      <c r="E110" s="29">
        <v>1902475.59</v>
      </c>
      <c r="F110" s="30">
        <v>0</v>
      </c>
      <c r="G110" s="31">
        <f t="shared" si="4"/>
        <v>0.74683948294742197</v>
      </c>
    </row>
    <row r="111" spans="1:7" ht="51" x14ac:dyDescent="0.2">
      <c r="A111" s="12" t="s">
        <v>197</v>
      </c>
      <c r="B111" s="13" t="s">
        <v>196</v>
      </c>
      <c r="C111" s="14">
        <v>2547368.79</v>
      </c>
      <c r="D111" s="29">
        <v>1382000</v>
      </c>
      <c r="E111" s="29">
        <v>1902475.59</v>
      </c>
      <c r="F111" s="30">
        <v>0</v>
      </c>
      <c r="G111" s="31">
        <f t="shared" si="4"/>
        <v>0.74683948294742197</v>
      </c>
    </row>
    <row r="112" spans="1:7" ht="18" customHeight="1" x14ac:dyDescent="0.25">
      <c r="A112" s="8" t="s">
        <v>199</v>
      </c>
      <c r="B112" s="9" t="s">
        <v>198</v>
      </c>
      <c r="C112" s="37">
        <f>C113</f>
        <v>33472941.600000001</v>
      </c>
      <c r="D112" s="33">
        <f>D113</f>
        <v>34535000</v>
      </c>
      <c r="E112" s="33">
        <f>E113</f>
        <v>36292352.659999996</v>
      </c>
      <c r="F112" s="47">
        <f t="shared" si="3"/>
        <v>1.0508861346460112</v>
      </c>
      <c r="G112" s="48">
        <f t="shared" si="4"/>
        <v>1.0842295575241585</v>
      </c>
    </row>
    <row r="113" spans="1:7" ht="25.5" x14ac:dyDescent="0.2">
      <c r="A113" s="12" t="s">
        <v>201</v>
      </c>
      <c r="B113" s="13" t="s">
        <v>200</v>
      </c>
      <c r="C113" s="28">
        <v>33472941.600000001</v>
      </c>
      <c r="D113" s="29">
        <v>34535000</v>
      </c>
      <c r="E113" s="29">
        <v>36292352.659999996</v>
      </c>
      <c r="F113" s="30">
        <f t="shared" si="3"/>
        <v>1.0508861346460112</v>
      </c>
      <c r="G113" s="31">
        <f t="shared" si="4"/>
        <v>1.0842295575241585</v>
      </c>
    </row>
    <row r="114" spans="1:7" ht="25.5" x14ac:dyDescent="0.2">
      <c r="A114" s="12" t="s">
        <v>203</v>
      </c>
      <c r="B114" s="13" t="s">
        <v>202</v>
      </c>
      <c r="C114" s="28">
        <v>33472941.600000001</v>
      </c>
      <c r="D114" s="29">
        <v>34535000</v>
      </c>
      <c r="E114" s="29">
        <v>36292352.659999996</v>
      </c>
      <c r="F114" s="30">
        <f t="shared" si="3"/>
        <v>1.0508861346460112</v>
      </c>
      <c r="G114" s="31">
        <f t="shared" si="4"/>
        <v>1.0842295575241585</v>
      </c>
    </row>
    <row r="115" spans="1:7" ht="18" customHeight="1" x14ac:dyDescent="0.25">
      <c r="A115" s="8" t="s">
        <v>205</v>
      </c>
      <c r="B115" s="9" t="s">
        <v>204</v>
      </c>
      <c r="C115" s="10">
        <f>C116+C149+C152+C156+C157+C162+C165+C181+C190+C191+C195+C197+C199+C201+C202+C203+C204+C206+C207+C193</f>
        <v>81859980.120000005</v>
      </c>
      <c r="D115" s="37">
        <f>D116+D149+D157+D165+D177+D147</f>
        <v>34162000</v>
      </c>
      <c r="E115" s="37">
        <f>E116+E149+E157+E165+E177+E147</f>
        <v>36153248.380000003</v>
      </c>
      <c r="F115" s="47">
        <f t="shared" si="3"/>
        <v>1.0582884017329197</v>
      </c>
      <c r="G115" s="48">
        <f t="shared" si="4"/>
        <v>0.44164741216651054</v>
      </c>
    </row>
    <row r="116" spans="1:7" ht="25.5" x14ac:dyDescent="0.2">
      <c r="A116" s="12" t="s">
        <v>385</v>
      </c>
      <c r="B116" s="13" t="s">
        <v>386</v>
      </c>
      <c r="C116" s="14">
        <v>0</v>
      </c>
      <c r="D116" s="29">
        <v>7638500</v>
      </c>
      <c r="E116" s="29">
        <v>8422236.6500000004</v>
      </c>
      <c r="F116" s="30">
        <f t="shared" si="3"/>
        <v>1.1026034758133141</v>
      </c>
      <c r="G116" s="31">
        <v>0</v>
      </c>
    </row>
    <row r="117" spans="1:7" ht="38.25" x14ac:dyDescent="0.2">
      <c r="A117" s="12" t="s">
        <v>387</v>
      </c>
      <c r="B117" s="13" t="s">
        <v>388</v>
      </c>
      <c r="C117" s="14">
        <v>0</v>
      </c>
      <c r="D117" s="29">
        <v>183800</v>
      </c>
      <c r="E117" s="29">
        <v>184853.41</v>
      </c>
      <c r="F117" s="30">
        <f t="shared" si="3"/>
        <v>1.0057312840043526</v>
      </c>
      <c r="G117" s="31">
        <v>0</v>
      </c>
    </row>
    <row r="118" spans="1:7" ht="51" x14ac:dyDescent="0.2">
      <c r="A118" s="12" t="s">
        <v>389</v>
      </c>
      <c r="B118" s="13" t="s">
        <v>390</v>
      </c>
      <c r="C118" s="14">
        <v>0</v>
      </c>
      <c r="D118" s="29">
        <v>183800</v>
      </c>
      <c r="E118" s="29">
        <v>184853.41</v>
      </c>
      <c r="F118" s="30">
        <f t="shared" si="3"/>
        <v>1.0057312840043526</v>
      </c>
      <c r="G118" s="31">
        <v>0</v>
      </c>
    </row>
    <row r="119" spans="1:7" ht="51" x14ac:dyDescent="0.2">
      <c r="A119" s="12" t="s">
        <v>391</v>
      </c>
      <c r="B119" s="13" t="s">
        <v>392</v>
      </c>
      <c r="C119" s="14">
        <v>0</v>
      </c>
      <c r="D119" s="29">
        <v>750000</v>
      </c>
      <c r="E119" s="29">
        <v>783464.05</v>
      </c>
      <c r="F119" s="30">
        <f t="shared" si="3"/>
        <v>1.0446187333333334</v>
      </c>
      <c r="G119" s="31">
        <v>0</v>
      </c>
    </row>
    <row r="120" spans="1:7" ht="63.75" x14ac:dyDescent="0.2">
      <c r="A120" s="12" t="s">
        <v>393</v>
      </c>
      <c r="B120" s="13" t="s">
        <v>394</v>
      </c>
      <c r="C120" s="14">
        <v>0</v>
      </c>
      <c r="D120" s="29">
        <v>750000</v>
      </c>
      <c r="E120" s="29">
        <v>783464.05</v>
      </c>
      <c r="F120" s="30">
        <f t="shared" si="3"/>
        <v>1.0446187333333334</v>
      </c>
      <c r="G120" s="31">
        <v>0</v>
      </c>
    </row>
    <row r="121" spans="1:7" ht="38.25" x14ac:dyDescent="0.2">
      <c r="A121" s="12" t="s">
        <v>395</v>
      </c>
      <c r="B121" s="13" t="s">
        <v>396</v>
      </c>
      <c r="C121" s="14">
        <v>0</v>
      </c>
      <c r="D121" s="29">
        <f>D122+D123</f>
        <v>387600</v>
      </c>
      <c r="E121" s="29">
        <v>417009.59</v>
      </c>
      <c r="F121" s="30">
        <f t="shared" si="3"/>
        <v>1.0758761351909185</v>
      </c>
      <c r="G121" s="31">
        <v>0</v>
      </c>
    </row>
    <row r="122" spans="1:7" ht="51" x14ac:dyDescent="0.2">
      <c r="A122" s="12" t="s">
        <v>397</v>
      </c>
      <c r="B122" s="13" t="s">
        <v>398</v>
      </c>
      <c r="C122" s="14">
        <v>0</v>
      </c>
      <c r="D122" s="29">
        <v>367600</v>
      </c>
      <c r="E122" s="29">
        <v>392009.59</v>
      </c>
      <c r="F122" s="30">
        <f t="shared" si="3"/>
        <v>1.0664025843307945</v>
      </c>
      <c r="G122" s="31">
        <v>0</v>
      </c>
    </row>
    <row r="123" spans="1:7" ht="51" x14ac:dyDescent="0.2">
      <c r="A123" s="12" t="s">
        <v>399</v>
      </c>
      <c r="B123" s="13" t="s">
        <v>400</v>
      </c>
      <c r="C123" s="14">
        <v>0</v>
      </c>
      <c r="D123" s="29">
        <v>20000</v>
      </c>
      <c r="E123" s="29">
        <v>25000</v>
      </c>
      <c r="F123" s="30">
        <v>0</v>
      </c>
      <c r="G123" s="31">
        <v>0</v>
      </c>
    </row>
    <row r="124" spans="1:7" ht="38.25" x14ac:dyDescent="0.2">
      <c r="A124" s="12" t="s">
        <v>401</v>
      </c>
      <c r="B124" s="13" t="s">
        <v>402</v>
      </c>
      <c r="C124" s="14">
        <v>0</v>
      </c>
      <c r="D124" s="29">
        <v>86400</v>
      </c>
      <c r="E124" s="29">
        <v>108434.51</v>
      </c>
      <c r="F124" s="30">
        <v>0</v>
      </c>
      <c r="G124" s="31">
        <v>0</v>
      </c>
    </row>
    <row r="125" spans="1:7" ht="51" x14ac:dyDescent="0.2">
      <c r="A125" s="12" t="s">
        <v>559</v>
      </c>
      <c r="B125" s="13" t="s">
        <v>558</v>
      </c>
      <c r="C125" s="14">
        <v>0</v>
      </c>
      <c r="D125" s="29">
        <v>20000</v>
      </c>
      <c r="E125" s="29">
        <v>32024.51</v>
      </c>
      <c r="F125" s="30">
        <v>0</v>
      </c>
      <c r="G125" s="31">
        <v>0</v>
      </c>
    </row>
    <row r="126" spans="1:7" ht="51" x14ac:dyDescent="0.2">
      <c r="A126" s="12" t="s">
        <v>403</v>
      </c>
      <c r="B126" s="13" t="s">
        <v>404</v>
      </c>
      <c r="C126" s="14">
        <v>0</v>
      </c>
      <c r="D126" s="29">
        <v>66400</v>
      </c>
      <c r="E126" s="29">
        <v>76410</v>
      </c>
      <c r="F126" s="30">
        <v>0</v>
      </c>
      <c r="G126" s="31">
        <v>0</v>
      </c>
    </row>
    <row r="127" spans="1:7" ht="38.25" x14ac:dyDescent="0.2">
      <c r="A127" s="12" t="s">
        <v>538</v>
      </c>
      <c r="B127" s="13" t="s">
        <v>539</v>
      </c>
      <c r="C127" s="14">
        <v>0</v>
      </c>
      <c r="D127" s="29">
        <v>14000</v>
      </c>
      <c r="E127" s="29">
        <v>14000</v>
      </c>
      <c r="F127" s="30">
        <v>0</v>
      </c>
      <c r="G127" s="31">
        <v>0</v>
      </c>
    </row>
    <row r="128" spans="1:7" ht="51" x14ac:dyDescent="0.2">
      <c r="A128" s="12" t="s">
        <v>536</v>
      </c>
      <c r="B128" s="13" t="s">
        <v>537</v>
      </c>
      <c r="C128" s="14">
        <v>0</v>
      </c>
      <c r="D128" s="29">
        <v>14000</v>
      </c>
      <c r="E128" s="29">
        <v>14000</v>
      </c>
      <c r="F128" s="30">
        <v>0</v>
      </c>
      <c r="G128" s="31">
        <v>0</v>
      </c>
    </row>
    <row r="129" spans="1:7" ht="38.25" x14ac:dyDescent="0.2">
      <c r="A129" s="12" t="s">
        <v>405</v>
      </c>
      <c r="B129" s="13" t="s">
        <v>406</v>
      </c>
      <c r="C129" s="14">
        <v>0</v>
      </c>
      <c r="D129" s="29">
        <v>2100</v>
      </c>
      <c r="E129" s="29">
        <v>2100</v>
      </c>
      <c r="F129" s="30">
        <f t="shared" si="3"/>
        <v>1</v>
      </c>
      <c r="G129" s="31">
        <v>0</v>
      </c>
    </row>
    <row r="130" spans="1:7" ht="51" x14ac:dyDescent="0.2">
      <c r="A130" s="12" t="s">
        <v>407</v>
      </c>
      <c r="B130" s="13" t="s">
        <v>408</v>
      </c>
      <c r="C130" s="14">
        <v>0</v>
      </c>
      <c r="D130" s="29">
        <v>2100</v>
      </c>
      <c r="E130" s="29">
        <v>2100</v>
      </c>
      <c r="F130" s="30">
        <f t="shared" si="3"/>
        <v>1</v>
      </c>
      <c r="G130" s="31">
        <v>0</v>
      </c>
    </row>
    <row r="131" spans="1:7" ht="38.25" x14ac:dyDescent="0.2">
      <c r="A131" s="12" t="s">
        <v>409</v>
      </c>
      <c r="B131" s="13" t="s">
        <v>410</v>
      </c>
      <c r="C131" s="14">
        <v>0</v>
      </c>
      <c r="D131" s="29">
        <v>116500</v>
      </c>
      <c r="E131" s="29">
        <v>146500</v>
      </c>
      <c r="F131" s="30">
        <v>0</v>
      </c>
      <c r="G131" s="31">
        <v>0</v>
      </c>
    </row>
    <row r="132" spans="1:7" ht="51" x14ac:dyDescent="0.2">
      <c r="A132" s="12" t="s">
        <v>411</v>
      </c>
      <c r="B132" s="13" t="s">
        <v>412</v>
      </c>
      <c r="C132" s="14">
        <v>0</v>
      </c>
      <c r="D132" s="29">
        <v>116500</v>
      </c>
      <c r="E132" s="29">
        <v>146500</v>
      </c>
      <c r="F132" s="30">
        <v>0</v>
      </c>
      <c r="G132" s="31">
        <v>0</v>
      </c>
    </row>
    <row r="133" spans="1:7" ht="38.25" x14ac:dyDescent="0.2">
      <c r="A133" s="12" t="s">
        <v>413</v>
      </c>
      <c r="B133" s="13" t="s">
        <v>414</v>
      </c>
      <c r="C133" s="14">
        <v>0</v>
      </c>
      <c r="D133" s="29">
        <v>1300000</v>
      </c>
      <c r="E133" s="29">
        <v>1442647.21</v>
      </c>
      <c r="F133" s="30">
        <f t="shared" si="3"/>
        <v>1.109728623076923</v>
      </c>
      <c r="G133" s="31">
        <v>0</v>
      </c>
    </row>
    <row r="134" spans="1:7" ht="63.75" x14ac:dyDescent="0.2">
      <c r="A134" s="12" t="s">
        <v>415</v>
      </c>
      <c r="B134" s="13" t="s">
        <v>416</v>
      </c>
      <c r="C134" s="14">
        <v>0</v>
      </c>
      <c r="D134" s="29">
        <v>1300000</v>
      </c>
      <c r="E134" s="29">
        <v>1442647.21</v>
      </c>
      <c r="F134" s="30">
        <f t="shared" si="3"/>
        <v>1.109728623076923</v>
      </c>
      <c r="G134" s="31">
        <v>0</v>
      </c>
    </row>
    <row r="135" spans="1:7" ht="38.25" x14ac:dyDescent="0.2">
      <c r="A135" s="12" t="s">
        <v>417</v>
      </c>
      <c r="B135" s="13" t="s">
        <v>418</v>
      </c>
      <c r="C135" s="14">
        <v>0</v>
      </c>
      <c r="D135" s="29">
        <f>D136+D137</f>
        <v>391000</v>
      </c>
      <c r="E135" s="29">
        <v>438325.9</v>
      </c>
      <c r="F135" s="30">
        <f t="shared" si="3"/>
        <v>1.1210381074168798</v>
      </c>
      <c r="G135" s="31">
        <v>0</v>
      </c>
    </row>
    <row r="136" spans="1:7" ht="63.75" x14ac:dyDescent="0.2">
      <c r="A136" s="12" t="s">
        <v>419</v>
      </c>
      <c r="B136" s="13" t="s">
        <v>420</v>
      </c>
      <c r="C136" s="14">
        <v>0</v>
      </c>
      <c r="D136" s="29">
        <v>269000</v>
      </c>
      <c r="E136" s="29">
        <v>276325.90000000002</v>
      </c>
      <c r="F136" s="30">
        <f t="shared" si="3"/>
        <v>1.0272338289962826</v>
      </c>
      <c r="G136" s="31">
        <v>0</v>
      </c>
    </row>
    <row r="137" spans="1:7" ht="63.75" x14ac:dyDescent="0.2">
      <c r="A137" s="12" t="s">
        <v>421</v>
      </c>
      <c r="B137" s="13" t="s">
        <v>422</v>
      </c>
      <c r="C137" s="14">
        <v>0</v>
      </c>
      <c r="D137" s="29">
        <v>122000</v>
      </c>
      <c r="E137" s="29">
        <v>162000</v>
      </c>
      <c r="F137" s="30">
        <v>0</v>
      </c>
      <c r="G137" s="31">
        <v>0</v>
      </c>
    </row>
    <row r="138" spans="1:7" ht="38.25" x14ac:dyDescent="0.2">
      <c r="A138" s="12" t="s">
        <v>423</v>
      </c>
      <c r="B138" s="13" t="s">
        <v>424</v>
      </c>
      <c r="C138" s="14">
        <v>0</v>
      </c>
      <c r="D138" s="29">
        <v>31300</v>
      </c>
      <c r="E138" s="29">
        <v>33201.120000000003</v>
      </c>
      <c r="F138" s="30">
        <f t="shared" ref="F138:F243" si="5">E138/D138</f>
        <v>1.0607386581469649</v>
      </c>
      <c r="G138" s="31">
        <v>0</v>
      </c>
    </row>
    <row r="139" spans="1:7" ht="51" x14ac:dyDescent="0.2">
      <c r="A139" s="12" t="s">
        <v>425</v>
      </c>
      <c r="B139" s="13" t="s">
        <v>426</v>
      </c>
      <c r="C139" s="14">
        <v>0</v>
      </c>
      <c r="D139" s="29">
        <v>31300</v>
      </c>
      <c r="E139" s="29">
        <v>33201.120000000003</v>
      </c>
      <c r="F139" s="30">
        <f t="shared" si="5"/>
        <v>1.0607386581469649</v>
      </c>
      <c r="G139" s="31">
        <v>0</v>
      </c>
    </row>
    <row r="140" spans="1:7" ht="63.75" x14ac:dyDescent="0.2">
      <c r="A140" s="12" t="s">
        <v>534</v>
      </c>
      <c r="B140" s="13" t="s">
        <v>535</v>
      </c>
      <c r="C140" s="14">
        <v>0</v>
      </c>
      <c r="D140" s="29">
        <v>230000</v>
      </c>
      <c r="E140" s="29">
        <v>265388.08</v>
      </c>
      <c r="F140" s="30">
        <v>0</v>
      </c>
      <c r="G140" s="31">
        <v>0</v>
      </c>
    </row>
    <row r="141" spans="1:7" ht="76.5" x14ac:dyDescent="0.2">
      <c r="A141" s="12" t="s">
        <v>532</v>
      </c>
      <c r="B141" s="13" t="s">
        <v>533</v>
      </c>
      <c r="C141" s="14">
        <v>0</v>
      </c>
      <c r="D141" s="29">
        <v>230000</v>
      </c>
      <c r="E141" s="29">
        <v>265388.08</v>
      </c>
      <c r="F141" s="30">
        <v>0</v>
      </c>
      <c r="G141" s="31">
        <v>0</v>
      </c>
    </row>
    <row r="142" spans="1:7" ht="38.25" x14ac:dyDescent="0.2">
      <c r="A142" s="12" t="s">
        <v>427</v>
      </c>
      <c r="B142" s="13" t="s">
        <v>428</v>
      </c>
      <c r="C142" s="14">
        <v>0</v>
      </c>
      <c r="D142" s="29">
        <f>D143+D144</f>
        <v>1383800</v>
      </c>
      <c r="E142" s="29">
        <v>1699307.25</v>
      </c>
      <c r="F142" s="30">
        <f t="shared" si="5"/>
        <v>1.2280006142506144</v>
      </c>
      <c r="G142" s="31">
        <v>0</v>
      </c>
    </row>
    <row r="143" spans="1:7" ht="51" x14ac:dyDescent="0.2">
      <c r="A143" s="12" t="s">
        <v>429</v>
      </c>
      <c r="B143" s="13" t="s">
        <v>430</v>
      </c>
      <c r="C143" s="14">
        <v>0</v>
      </c>
      <c r="D143" s="29">
        <v>1379000</v>
      </c>
      <c r="E143" s="29">
        <v>1683907.25</v>
      </c>
      <c r="F143" s="30">
        <f t="shared" si="5"/>
        <v>1.2211075054387237</v>
      </c>
      <c r="G143" s="31">
        <v>0</v>
      </c>
    </row>
    <row r="144" spans="1:7" ht="38.25" x14ac:dyDescent="0.2">
      <c r="A144" s="12" t="s">
        <v>431</v>
      </c>
      <c r="B144" s="13" t="s">
        <v>432</v>
      </c>
      <c r="C144" s="14">
        <v>0</v>
      </c>
      <c r="D144" s="29">
        <v>4800</v>
      </c>
      <c r="E144" s="29">
        <v>15400</v>
      </c>
      <c r="F144" s="30">
        <v>0</v>
      </c>
      <c r="G144" s="31">
        <v>0</v>
      </c>
    </row>
    <row r="145" spans="1:7" ht="38.25" x14ac:dyDescent="0.2">
      <c r="A145" s="12" t="s">
        <v>433</v>
      </c>
      <c r="B145" s="13" t="s">
        <v>434</v>
      </c>
      <c r="C145" s="14">
        <v>0</v>
      </c>
      <c r="D145" s="29">
        <v>2762000</v>
      </c>
      <c r="E145" s="29">
        <v>2887005.53</v>
      </c>
      <c r="F145" s="30">
        <f t="shared" si="5"/>
        <v>1.0452590622737146</v>
      </c>
      <c r="G145" s="31">
        <v>0</v>
      </c>
    </row>
    <row r="146" spans="1:7" ht="51" x14ac:dyDescent="0.2">
      <c r="A146" s="12" t="s">
        <v>435</v>
      </c>
      <c r="B146" s="13" t="s">
        <v>436</v>
      </c>
      <c r="C146" s="14">
        <v>0</v>
      </c>
      <c r="D146" s="29">
        <v>2762000</v>
      </c>
      <c r="E146" s="29">
        <v>2887005.53</v>
      </c>
      <c r="F146" s="30">
        <f t="shared" si="5"/>
        <v>1.0452590622737146</v>
      </c>
      <c r="G146" s="31">
        <v>0</v>
      </c>
    </row>
    <row r="147" spans="1:7" ht="63.75" x14ac:dyDescent="0.2">
      <c r="A147" s="12" t="s">
        <v>530</v>
      </c>
      <c r="B147" s="13" t="s">
        <v>531</v>
      </c>
      <c r="C147" s="14">
        <v>0</v>
      </c>
      <c r="D147" s="29">
        <v>1510000</v>
      </c>
      <c r="E147" s="29">
        <v>1677982.17</v>
      </c>
      <c r="F147" s="30">
        <v>0</v>
      </c>
      <c r="G147" s="31">
        <v>0</v>
      </c>
    </row>
    <row r="148" spans="1:7" ht="89.25" x14ac:dyDescent="0.2">
      <c r="A148" s="12" t="s">
        <v>528</v>
      </c>
      <c r="B148" s="13" t="s">
        <v>529</v>
      </c>
      <c r="C148" s="14">
        <v>0</v>
      </c>
      <c r="D148" s="29">
        <v>1510000</v>
      </c>
      <c r="E148" s="29">
        <v>1677982.17</v>
      </c>
      <c r="F148" s="30">
        <v>0</v>
      </c>
      <c r="G148" s="31">
        <v>0</v>
      </c>
    </row>
    <row r="149" spans="1:7" ht="25.5" x14ac:dyDescent="0.2">
      <c r="A149" s="12" t="s">
        <v>437</v>
      </c>
      <c r="B149" s="13" t="s">
        <v>438</v>
      </c>
      <c r="C149" s="14">
        <v>0</v>
      </c>
      <c r="D149" s="29">
        <v>1200000</v>
      </c>
      <c r="E149" s="29">
        <v>1489216.64</v>
      </c>
      <c r="F149" s="30">
        <f t="shared" si="5"/>
        <v>1.2410138666666666</v>
      </c>
      <c r="G149" s="31">
        <v>0</v>
      </c>
    </row>
    <row r="150" spans="1:7" ht="38.25" x14ac:dyDescent="0.2">
      <c r="A150" s="12" t="s">
        <v>439</v>
      </c>
      <c r="B150" s="13" t="s">
        <v>440</v>
      </c>
      <c r="C150" s="14">
        <v>0</v>
      </c>
      <c r="D150" s="29">
        <v>700000</v>
      </c>
      <c r="E150" s="29">
        <v>705726.31</v>
      </c>
      <c r="F150" s="30">
        <f t="shared" si="5"/>
        <v>1.008180442857143</v>
      </c>
      <c r="G150" s="31">
        <v>0</v>
      </c>
    </row>
    <row r="151" spans="1:7" ht="25.5" x14ac:dyDescent="0.2">
      <c r="A151" s="12" t="s">
        <v>441</v>
      </c>
      <c r="B151" s="13" t="s">
        <v>442</v>
      </c>
      <c r="C151" s="14">
        <v>0</v>
      </c>
      <c r="D151" s="29">
        <v>500000</v>
      </c>
      <c r="E151" s="29">
        <v>783490.33</v>
      </c>
      <c r="F151" s="30">
        <f t="shared" si="5"/>
        <v>1.56698066</v>
      </c>
      <c r="G151" s="31">
        <v>0</v>
      </c>
    </row>
    <row r="152" spans="1:7" s="1" customFormat="1" x14ac:dyDescent="0.2">
      <c r="A152" s="15" t="s">
        <v>207</v>
      </c>
      <c r="B152" s="13" t="s">
        <v>206</v>
      </c>
      <c r="C152" s="16">
        <v>2175065.23</v>
      </c>
      <c r="D152" s="36">
        <v>0</v>
      </c>
      <c r="E152" s="36">
        <v>0</v>
      </c>
      <c r="F152" s="49">
        <v>0</v>
      </c>
      <c r="G152" s="50">
        <f t="shared" ref="G152:G156" si="6">E152/C152*100</f>
        <v>0</v>
      </c>
    </row>
    <row r="153" spans="1:7" s="1" customFormat="1" ht="51" x14ac:dyDescent="0.2">
      <c r="A153" s="15" t="s">
        <v>209</v>
      </c>
      <c r="B153" s="13" t="s">
        <v>208</v>
      </c>
      <c r="C153" s="16">
        <v>1830930.79</v>
      </c>
      <c r="D153" s="36">
        <v>0</v>
      </c>
      <c r="E153" s="36">
        <v>0</v>
      </c>
      <c r="F153" s="49">
        <v>0</v>
      </c>
      <c r="G153" s="50">
        <f t="shared" si="6"/>
        <v>0</v>
      </c>
    </row>
    <row r="154" spans="1:7" s="1" customFormat="1" ht="38.25" x14ac:dyDescent="0.2">
      <c r="A154" s="15" t="s">
        <v>211</v>
      </c>
      <c r="B154" s="13" t="s">
        <v>210</v>
      </c>
      <c r="C154" s="16">
        <v>283109.33</v>
      </c>
      <c r="D154" s="36">
        <v>0</v>
      </c>
      <c r="E154" s="36">
        <v>0</v>
      </c>
      <c r="F154" s="49">
        <v>0</v>
      </c>
      <c r="G154" s="50">
        <f t="shared" si="6"/>
        <v>0</v>
      </c>
    </row>
    <row r="155" spans="1:7" s="1" customFormat="1" ht="25.5" x14ac:dyDescent="0.2">
      <c r="A155" s="15" t="s">
        <v>213</v>
      </c>
      <c r="B155" s="13" t="s">
        <v>212</v>
      </c>
      <c r="C155" s="18">
        <v>61025.11</v>
      </c>
      <c r="D155" s="36">
        <v>0</v>
      </c>
      <c r="E155" s="36">
        <v>0</v>
      </c>
      <c r="F155" s="49">
        <v>0</v>
      </c>
      <c r="G155" s="50">
        <v>0</v>
      </c>
    </row>
    <row r="156" spans="1:7" s="1" customFormat="1" ht="38.25" x14ac:dyDescent="0.2">
      <c r="A156" s="15" t="s">
        <v>215</v>
      </c>
      <c r="B156" s="13" t="s">
        <v>214</v>
      </c>
      <c r="C156" s="16">
        <v>366321.06</v>
      </c>
      <c r="D156" s="36">
        <v>0</v>
      </c>
      <c r="E156" s="36">
        <v>0</v>
      </c>
      <c r="F156" s="49">
        <v>0</v>
      </c>
      <c r="G156" s="50">
        <f t="shared" si="6"/>
        <v>0</v>
      </c>
    </row>
    <row r="157" spans="1:7" ht="63.75" x14ac:dyDescent="0.2">
      <c r="A157" s="12" t="s">
        <v>443</v>
      </c>
      <c r="B157" s="13" t="s">
        <v>444</v>
      </c>
      <c r="C157" s="14">
        <v>0</v>
      </c>
      <c r="D157" s="29">
        <f>D158+D160</f>
        <v>320700</v>
      </c>
      <c r="E157" s="29">
        <v>321239.36</v>
      </c>
      <c r="F157" s="30">
        <v>0</v>
      </c>
      <c r="G157" s="31">
        <v>0</v>
      </c>
    </row>
    <row r="158" spans="1:7" ht="38.25" x14ac:dyDescent="0.2">
      <c r="A158" s="12" t="s">
        <v>445</v>
      </c>
      <c r="B158" s="13" t="s">
        <v>446</v>
      </c>
      <c r="C158" s="14">
        <v>0</v>
      </c>
      <c r="D158" s="29">
        <v>317350</v>
      </c>
      <c r="E158" s="29">
        <v>317866.03999999998</v>
      </c>
      <c r="F158" s="30">
        <v>0</v>
      </c>
      <c r="G158" s="31">
        <v>0</v>
      </c>
    </row>
    <row r="159" spans="1:7" ht="38.25" x14ac:dyDescent="0.2">
      <c r="A159" s="12" t="s">
        <v>447</v>
      </c>
      <c r="B159" s="13" t="s">
        <v>448</v>
      </c>
      <c r="C159" s="14">
        <v>0</v>
      </c>
      <c r="D159" s="29">
        <v>317350</v>
      </c>
      <c r="E159" s="29">
        <v>317866.03999999998</v>
      </c>
      <c r="F159" s="30">
        <v>0</v>
      </c>
      <c r="G159" s="31">
        <v>0</v>
      </c>
    </row>
    <row r="160" spans="1:7" ht="51" x14ac:dyDescent="0.2">
      <c r="A160" s="12" t="s">
        <v>598</v>
      </c>
      <c r="B160" s="13" t="s">
        <v>600</v>
      </c>
      <c r="C160" s="14">
        <v>0</v>
      </c>
      <c r="D160" s="29">
        <v>3350</v>
      </c>
      <c r="E160" s="29">
        <v>3373.32</v>
      </c>
      <c r="F160" s="30"/>
      <c r="G160" s="31"/>
    </row>
    <row r="161" spans="1:7" ht="38.25" x14ac:dyDescent="0.2">
      <c r="A161" s="12" t="s">
        <v>599</v>
      </c>
      <c r="B161" s="13" t="s">
        <v>601</v>
      </c>
      <c r="C161" s="14">
        <v>0</v>
      </c>
      <c r="D161" s="29">
        <v>3350</v>
      </c>
      <c r="E161" s="29">
        <v>3373.32</v>
      </c>
      <c r="F161" s="30"/>
      <c r="G161" s="31"/>
    </row>
    <row r="162" spans="1:7" s="1" customFormat="1" ht="38.25" x14ac:dyDescent="0.2">
      <c r="A162" s="15" t="s">
        <v>217</v>
      </c>
      <c r="B162" s="13" t="s">
        <v>216</v>
      </c>
      <c r="C162" s="16">
        <v>4218647.9400000004</v>
      </c>
      <c r="D162" s="36">
        <v>0</v>
      </c>
      <c r="E162" s="36">
        <v>0</v>
      </c>
      <c r="F162" s="49">
        <v>0</v>
      </c>
      <c r="G162" s="50">
        <f t="shared" ref="G162:G164" si="7">E162/C162*100</f>
        <v>0</v>
      </c>
    </row>
    <row r="163" spans="1:7" s="1" customFormat="1" ht="38.25" x14ac:dyDescent="0.2">
      <c r="A163" s="15" t="s">
        <v>219</v>
      </c>
      <c r="B163" s="13" t="s">
        <v>218</v>
      </c>
      <c r="C163" s="16">
        <v>4149661.24</v>
      </c>
      <c r="D163" s="36">
        <v>0</v>
      </c>
      <c r="E163" s="36">
        <v>0</v>
      </c>
      <c r="F163" s="49">
        <v>0</v>
      </c>
      <c r="G163" s="50">
        <f t="shared" si="7"/>
        <v>0</v>
      </c>
    </row>
    <row r="164" spans="1:7" s="1" customFormat="1" ht="25.5" x14ac:dyDescent="0.2">
      <c r="A164" s="15" t="s">
        <v>221</v>
      </c>
      <c r="B164" s="13" t="s">
        <v>220</v>
      </c>
      <c r="C164" s="16">
        <v>68986.7</v>
      </c>
      <c r="D164" s="36">
        <v>0</v>
      </c>
      <c r="E164" s="36">
        <v>0</v>
      </c>
      <c r="F164" s="49">
        <v>0</v>
      </c>
      <c r="G164" s="50">
        <f t="shared" si="7"/>
        <v>0</v>
      </c>
    </row>
    <row r="165" spans="1:7" x14ac:dyDescent="0.2">
      <c r="A165" s="12" t="s">
        <v>449</v>
      </c>
      <c r="B165" s="13" t="s">
        <v>450</v>
      </c>
      <c r="C165" s="14">
        <v>0</v>
      </c>
      <c r="D165" s="29">
        <v>22867100</v>
      </c>
      <c r="E165" s="29">
        <v>23663503.949999999</v>
      </c>
      <c r="F165" s="30">
        <f t="shared" si="5"/>
        <v>1.0348275010823409</v>
      </c>
      <c r="G165" s="31">
        <v>0</v>
      </c>
    </row>
    <row r="166" spans="1:7" ht="51" x14ac:dyDescent="0.2">
      <c r="A166" s="12" t="s">
        <v>526</v>
      </c>
      <c r="B166" s="13" t="s">
        <v>527</v>
      </c>
      <c r="C166" s="14">
        <v>0</v>
      </c>
      <c r="D166" s="29">
        <f>D167+D168</f>
        <v>121100</v>
      </c>
      <c r="E166" s="29">
        <v>121160.32000000001</v>
      </c>
      <c r="F166" s="30">
        <v>0</v>
      </c>
      <c r="G166" s="31">
        <v>0</v>
      </c>
    </row>
    <row r="167" spans="1:7" ht="25.5" x14ac:dyDescent="0.2">
      <c r="A167" s="12" t="s">
        <v>602</v>
      </c>
      <c r="B167" s="13" t="s">
        <v>603</v>
      </c>
      <c r="C167" s="14">
        <v>0</v>
      </c>
      <c r="D167" s="29">
        <v>11700</v>
      </c>
      <c r="E167" s="29">
        <v>11700</v>
      </c>
      <c r="F167" s="30"/>
      <c r="G167" s="31"/>
    </row>
    <row r="168" spans="1:7" ht="38.25" x14ac:dyDescent="0.2">
      <c r="A168" s="12" t="s">
        <v>524</v>
      </c>
      <c r="B168" s="13" t="s">
        <v>525</v>
      </c>
      <c r="C168" s="14">
        <v>0</v>
      </c>
      <c r="D168" s="29">
        <v>109400</v>
      </c>
      <c r="E168" s="29">
        <v>109460.32</v>
      </c>
      <c r="F168" s="30">
        <v>0</v>
      </c>
      <c r="G168" s="31">
        <v>0</v>
      </c>
    </row>
    <row r="169" spans="1:7" ht="25.5" x14ac:dyDescent="0.2">
      <c r="A169" s="12" t="s">
        <v>451</v>
      </c>
      <c r="B169" s="13" t="s">
        <v>452</v>
      </c>
      <c r="C169" s="14">
        <v>0</v>
      </c>
      <c r="D169" s="29">
        <f>D170+D171</f>
        <v>424700</v>
      </c>
      <c r="E169" s="29">
        <v>502416.87</v>
      </c>
      <c r="F169" s="30">
        <f t="shared" si="5"/>
        <v>1.1829923946315046</v>
      </c>
      <c r="G169" s="31">
        <v>0</v>
      </c>
    </row>
    <row r="170" spans="1:7" ht="89.25" x14ac:dyDescent="0.2">
      <c r="A170" s="12" t="s">
        <v>453</v>
      </c>
      <c r="B170" s="13" t="s">
        <v>454</v>
      </c>
      <c r="C170" s="14">
        <v>0</v>
      </c>
      <c r="D170" s="29">
        <v>274700</v>
      </c>
      <c r="E170" s="29">
        <v>349238.05</v>
      </c>
      <c r="F170" s="30">
        <f t="shared" si="5"/>
        <v>1.2713434655988352</v>
      </c>
      <c r="G170" s="31">
        <v>0</v>
      </c>
    </row>
    <row r="171" spans="1:7" ht="89.25" x14ac:dyDescent="0.2">
      <c r="A171" s="12" t="s">
        <v>455</v>
      </c>
      <c r="B171" s="13" t="s">
        <v>456</v>
      </c>
      <c r="C171" s="14">
        <v>0</v>
      </c>
      <c r="D171" s="29">
        <v>150000</v>
      </c>
      <c r="E171" s="29">
        <v>153178.82</v>
      </c>
      <c r="F171" s="30">
        <f t="shared" si="5"/>
        <v>1.0211921333333334</v>
      </c>
      <c r="G171" s="31">
        <v>0</v>
      </c>
    </row>
    <row r="172" spans="1:7" ht="25.5" x14ac:dyDescent="0.2">
      <c r="A172" s="12" t="s">
        <v>457</v>
      </c>
      <c r="B172" s="13" t="s">
        <v>458</v>
      </c>
      <c r="C172" s="14">
        <v>0</v>
      </c>
      <c r="D172" s="29">
        <v>650000</v>
      </c>
      <c r="E172" s="29">
        <v>763572.45</v>
      </c>
      <c r="F172" s="30">
        <v>0</v>
      </c>
      <c r="G172" s="31">
        <v>0</v>
      </c>
    </row>
    <row r="173" spans="1:7" ht="38.25" x14ac:dyDescent="0.2">
      <c r="A173" s="12" t="s">
        <v>459</v>
      </c>
      <c r="B173" s="13" t="s">
        <v>460</v>
      </c>
      <c r="C173" s="14">
        <v>0</v>
      </c>
      <c r="D173" s="29">
        <v>650000</v>
      </c>
      <c r="E173" s="29">
        <v>763572.45</v>
      </c>
      <c r="F173" s="30">
        <v>0</v>
      </c>
      <c r="G173" s="31">
        <v>0</v>
      </c>
    </row>
    <row r="174" spans="1:7" ht="38.25" x14ac:dyDescent="0.2">
      <c r="A174" s="12" t="s">
        <v>461</v>
      </c>
      <c r="B174" s="13" t="s">
        <v>462</v>
      </c>
      <c r="C174" s="14">
        <v>0</v>
      </c>
      <c r="D174" s="29">
        <f>D175+D176</f>
        <v>21671300</v>
      </c>
      <c r="E174" s="29">
        <v>22276354.309999999</v>
      </c>
      <c r="F174" s="30">
        <f t="shared" si="5"/>
        <v>1.0279196130365966</v>
      </c>
      <c r="G174" s="31">
        <v>0</v>
      </c>
    </row>
    <row r="175" spans="1:7" ht="38.25" x14ac:dyDescent="0.2">
      <c r="A175" s="12" t="s">
        <v>463</v>
      </c>
      <c r="B175" s="13" t="s">
        <v>464</v>
      </c>
      <c r="C175" s="14">
        <v>0</v>
      </c>
      <c r="D175" s="29">
        <v>20951300</v>
      </c>
      <c r="E175" s="29">
        <v>21556670.899999999</v>
      </c>
      <c r="F175" s="30">
        <f t="shared" si="5"/>
        <v>1.0288941927231245</v>
      </c>
      <c r="G175" s="31">
        <v>0</v>
      </c>
    </row>
    <row r="176" spans="1:7" ht="38.25" x14ac:dyDescent="0.2">
      <c r="A176" s="12" t="s">
        <v>465</v>
      </c>
      <c r="B176" s="13" t="s">
        <v>466</v>
      </c>
      <c r="C176" s="14">
        <v>0</v>
      </c>
      <c r="D176" s="29">
        <v>720000</v>
      </c>
      <c r="E176" s="29">
        <v>719683.41</v>
      </c>
      <c r="F176" s="30">
        <f t="shared" si="5"/>
        <v>0.99956029166666671</v>
      </c>
      <c r="G176" s="31">
        <v>0</v>
      </c>
    </row>
    <row r="177" spans="1:7" x14ac:dyDescent="0.2">
      <c r="A177" s="12" t="s">
        <v>467</v>
      </c>
      <c r="B177" s="13" t="s">
        <v>468</v>
      </c>
      <c r="C177" s="14">
        <v>0</v>
      </c>
      <c r="D177" s="29">
        <f>D178+D179</f>
        <v>625700</v>
      </c>
      <c r="E177" s="29">
        <v>579069.61</v>
      </c>
      <c r="F177" s="30">
        <f t="shared" si="5"/>
        <v>0.92547484417452452</v>
      </c>
      <c r="G177" s="31">
        <v>0</v>
      </c>
    </row>
    <row r="178" spans="1:7" ht="51" x14ac:dyDescent="0.2">
      <c r="A178" s="12" t="s">
        <v>469</v>
      </c>
      <c r="B178" s="13" t="s">
        <v>470</v>
      </c>
      <c r="C178" s="14">
        <v>0</v>
      </c>
      <c r="D178" s="29">
        <v>25900</v>
      </c>
      <c r="E178" s="29">
        <v>25932.16</v>
      </c>
      <c r="F178" s="30">
        <f t="shared" si="5"/>
        <v>1.0012416988416988</v>
      </c>
      <c r="G178" s="31">
        <v>0</v>
      </c>
    </row>
    <row r="179" spans="1:7" x14ac:dyDescent="0.2">
      <c r="A179" s="12" t="s">
        <v>471</v>
      </c>
      <c r="B179" s="13" t="s">
        <v>472</v>
      </c>
      <c r="C179" s="14">
        <v>0</v>
      </c>
      <c r="D179" s="29">
        <v>599800</v>
      </c>
      <c r="E179" s="29">
        <v>553137.44999999995</v>
      </c>
      <c r="F179" s="30">
        <f t="shared" si="5"/>
        <v>0.92220315105035</v>
      </c>
      <c r="G179" s="31">
        <v>0</v>
      </c>
    </row>
    <row r="180" spans="1:7" ht="38.25" x14ac:dyDescent="0.2">
      <c r="A180" s="12" t="s">
        <v>473</v>
      </c>
      <c r="B180" s="13" t="s">
        <v>474</v>
      </c>
      <c r="C180" s="14">
        <v>0</v>
      </c>
      <c r="D180" s="29">
        <v>599800</v>
      </c>
      <c r="E180" s="29">
        <v>553137.44999999995</v>
      </c>
      <c r="F180" s="30">
        <f t="shared" si="5"/>
        <v>0.92220315105035</v>
      </c>
      <c r="G180" s="31">
        <v>0</v>
      </c>
    </row>
    <row r="181" spans="1:7" s="1" customFormat="1" ht="63.75" x14ac:dyDescent="0.2">
      <c r="A181" s="15" t="s">
        <v>223</v>
      </c>
      <c r="B181" s="13" t="s">
        <v>222</v>
      </c>
      <c r="C181" s="17">
        <f>SUM(C182:C188)</f>
        <v>6265689.7599999998</v>
      </c>
      <c r="D181" s="36">
        <v>0</v>
      </c>
      <c r="E181" s="36">
        <v>0</v>
      </c>
      <c r="F181" s="49">
        <v>0</v>
      </c>
      <c r="G181" s="50">
        <f t="shared" ref="G181:G182" si="8">E181/C181*100</f>
        <v>0</v>
      </c>
    </row>
    <row r="182" spans="1:7" s="1" customFormat="1" ht="25.5" x14ac:dyDescent="0.2">
      <c r="A182" s="15" t="s">
        <v>225</v>
      </c>
      <c r="B182" s="13" t="s">
        <v>224</v>
      </c>
      <c r="C182" s="17">
        <v>1043005.68</v>
      </c>
      <c r="D182" s="36">
        <v>0</v>
      </c>
      <c r="E182" s="36">
        <v>0</v>
      </c>
      <c r="F182" s="49">
        <v>0</v>
      </c>
      <c r="G182" s="50">
        <f t="shared" si="8"/>
        <v>0</v>
      </c>
    </row>
    <row r="183" spans="1:7" s="1" customFormat="1" ht="25.5" x14ac:dyDescent="0.2">
      <c r="A183" s="15" t="s">
        <v>552</v>
      </c>
      <c r="B183" s="13" t="s">
        <v>553</v>
      </c>
      <c r="C183" s="17">
        <v>31000</v>
      </c>
      <c r="D183" s="36">
        <v>0</v>
      </c>
      <c r="E183" s="36">
        <v>0</v>
      </c>
      <c r="F183" s="49">
        <v>0</v>
      </c>
      <c r="G183" s="50">
        <v>0</v>
      </c>
    </row>
    <row r="184" spans="1:7" s="1" customFormat="1" ht="25.5" x14ac:dyDescent="0.2">
      <c r="A184" s="15" t="s">
        <v>227</v>
      </c>
      <c r="B184" s="13" t="s">
        <v>226</v>
      </c>
      <c r="C184" s="17">
        <v>517727.92</v>
      </c>
      <c r="D184" s="36">
        <v>0</v>
      </c>
      <c r="E184" s="36">
        <v>0</v>
      </c>
      <c r="F184" s="49">
        <v>0</v>
      </c>
      <c r="G184" s="50">
        <f t="shared" ref="G184:G208" si="9">E184/C184*100</f>
        <v>0</v>
      </c>
    </row>
    <row r="185" spans="1:7" s="1" customFormat="1" ht="25.5" x14ac:dyDescent="0.2">
      <c r="A185" s="15" t="s">
        <v>578</v>
      </c>
      <c r="B185" s="13" t="s">
        <v>579</v>
      </c>
      <c r="C185" s="17">
        <v>49689.82</v>
      </c>
      <c r="D185" s="36">
        <v>0</v>
      </c>
      <c r="E185" s="36">
        <v>0</v>
      </c>
      <c r="F185" s="49"/>
      <c r="G185" s="50"/>
    </row>
    <row r="186" spans="1:7" s="1" customFormat="1" ht="25.5" x14ac:dyDescent="0.2">
      <c r="A186" s="15" t="s">
        <v>229</v>
      </c>
      <c r="B186" s="13" t="s">
        <v>228</v>
      </c>
      <c r="C186" s="17">
        <v>3762546.5</v>
      </c>
      <c r="D186" s="36">
        <v>0</v>
      </c>
      <c r="E186" s="36">
        <v>0</v>
      </c>
      <c r="F186" s="49">
        <v>0</v>
      </c>
      <c r="G186" s="50">
        <f t="shared" si="9"/>
        <v>0</v>
      </c>
    </row>
    <row r="187" spans="1:7" s="1" customFormat="1" x14ac:dyDescent="0.2">
      <c r="A187" s="15" t="s">
        <v>231</v>
      </c>
      <c r="B187" s="13" t="s">
        <v>230</v>
      </c>
      <c r="C187" s="17">
        <v>831719.84</v>
      </c>
      <c r="D187" s="36">
        <v>0</v>
      </c>
      <c r="E187" s="36">
        <v>0</v>
      </c>
      <c r="F187" s="49">
        <v>0</v>
      </c>
      <c r="G187" s="50">
        <f t="shared" si="9"/>
        <v>0</v>
      </c>
    </row>
    <row r="188" spans="1:7" s="1" customFormat="1" x14ac:dyDescent="0.2">
      <c r="A188" s="15" t="s">
        <v>581</v>
      </c>
      <c r="B188" s="13" t="s">
        <v>580</v>
      </c>
      <c r="C188" s="17">
        <v>30000</v>
      </c>
      <c r="D188" s="36">
        <v>0</v>
      </c>
      <c r="E188" s="36">
        <v>0</v>
      </c>
      <c r="F188" s="49"/>
      <c r="G188" s="50"/>
    </row>
    <row r="189" spans="1:7" s="1" customFormat="1" ht="25.5" x14ac:dyDescent="0.2">
      <c r="A189" s="15" t="s">
        <v>582</v>
      </c>
      <c r="B189" s="13" t="s">
        <v>583</v>
      </c>
      <c r="C189" s="17">
        <v>30000</v>
      </c>
      <c r="D189" s="36">
        <v>0</v>
      </c>
      <c r="E189" s="36">
        <v>0</v>
      </c>
      <c r="F189" s="49"/>
      <c r="G189" s="50"/>
    </row>
    <row r="190" spans="1:7" s="1" customFormat="1" ht="38.25" x14ac:dyDescent="0.2">
      <c r="A190" s="15" t="s">
        <v>233</v>
      </c>
      <c r="B190" s="13" t="s">
        <v>232</v>
      </c>
      <c r="C190" s="17">
        <v>1920849.24</v>
      </c>
      <c r="D190" s="36">
        <v>0</v>
      </c>
      <c r="E190" s="36">
        <v>0</v>
      </c>
      <c r="F190" s="49">
        <v>0</v>
      </c>
      <c r="G190" s="50">
        <f t="shared" si="9"/>
        <v>0</v>
      </c>
    </row>
    <row r="191" spans="1:7" s="1" customFormat="1" x14ac:dyDescent="0.2">
      <c r="A191" s="15" t="s">
        <v>235</v>
      </c>
      <c r="B191" s="13" t="s">
        <v>234</v>
      </c>
      <c r="C191" s="17">
        <v>11529330.199999999</v>
      </c>
      <c r="D191" s="36">
        <v>0</v>
      </c>
      <c r="E191" s="36">
        <v>0</v>
      </c>
      <c r="F191" s="49">
        <v>0</v>
      </c>
      <c r="G191" s="50">
        <f t="shared" si="9"/>
        <v>0</v>
      </c>
    </row>
    <row r="192" spans="1:7" s="1" customFormat="1" x14ac:dyDescent="0.2">
      <c r="A192" s="15" t="s">
        <v>237</v>
      </c>
      <c r="B192" s="13" t="s">
        <v>236</v>
      </c>
      <c r="C192" s="17">
        <v>11529330.199999999</v>
      </c>
      <c r="D192" s="36">
        <v>0</v>
      </c>
      <c r="E192" s="36">
        <v>0</v>
      </c>
      <c r="F192" s="49">
        <v>0</v>
      </c>
      <c r="G192" s="50">
        <f t="shared" si="9"/>
        <v>0</v>
      </c>
    </row>
    <row r="193" spans="1:7" s="1" customFormat="1" ht="25.5" x14ac:dyDescent="0.2">
      <c r="A193" s="15" t="s">
        <v>584</v>
      </c>
      <c r="B193" s="13" t="s">
        <v>458</v>
      </c>
      <c r="C193" s="17">
        <v>30543.03</v>
      </c>
      <c r="D193" s="36">
        <v>0</v>
      </c>
      <c r="E193" s="36">
        <v>0</v>
      </c>
      <c r="F193" s="49"/>
      <c r="G193" s="50"/>
    </row>
    <row r="194" spans="1:7" s="1" customFormat="1" ht="38.25" x14ac:dyDescent="0.2">
      <c r="A194" s="15" t="s">
        <v>585</v>
      </c>
      <c r="B194" s="13" t="s">
        <v>460</v>
      </c>
      <c r="C194" s="17">
        <v>30543.03</v>
      </c>
      <c r="D194" s="36">
        <v>0</v>
      </c>
      <c r="E194" s="36">
        <v>0</v>
      </c>
      <c r="F194" s="49"/>
      <c r="G194" s="50"/>
    </row>
    <row r="195" spans="1:7" s="1" customFormat="1" ht="38.25" x14ac:dyDescent="0.2">
      <c r="A195" s="15" t="s">
        <v>239</v>
      </c>
      <c r="B195" s="13" t="s">
        <v>238</v>
      </c>
      <c r="C195" s="17">
        <v>2474376.71</v>
      </c>
      <c r="D195" s="36">
        <v>0</v>
      </c>
      <c r="E195" s="36">
        <v>0</v>
      </c>
      <c r="F195" s="49">
        <v>0</v>
      </c>
      <c r="G195" s="50">
        <f t="shared" si="9"/>
        <v>0</v>
      </c>
    </row>
    <row r="196" spans="1:7" s="1" customFormat="1" ht="38.25" x14ac:dyDescent="0.2">
      <c r="A196" s="15" t="s">
        <v>241</v>
      </c>
      <c r="B196" s="13" t="s">
        <v>240</v>
      </c>
      <c r="C196" s="17">
        <v>2474376.71</v>
      </c>
      <c r="D196" s="36">
        <v>0</v>
      </c>
      <c r="E196" s="36">
        <v>0</v>
      </c>
      <c r="F196" s="49">
        <v>0</v>
      </c>
      <c r="G196" s="50">
        <f t="shared" si="9"/>
        <v>0</v>
      </c>
    </row>
    <row r="197" spans="1:7" s="1" customFormat="1" x14ac:dyDescent="0.2">
      <c r="A197" s="15" t="s">
        <v>243</v>
      </c>
      <c r="B197" s="13" t="s">
        <v>242</v>
      </c>
      <c r="C197" s="17">
        <v>307926.05</v>
      </c>
      <c r="D197" s="36">
        <v>0</v>
      </c>
      <c r="E197" s="36">
        <v>0</v>
      </c>
      <c r="F197" s="49">
        <v>0</v>
      </c>
      <c r="G197" s="50">
        <f t="shared" si="9"/>
        <v>0</v>
      </c>
    </row>
    <row r="198" spans="1:7" s="1" customFormat="1" ht="25.5" x14ac:dyDescent="0.2">
      <c r="A198" s="15" t="s">
        <v>245</v>
      </c>
      <c r="B198" s="13" t="s">
        <v>244</v>
      </c>
      <c r="C198" s="17">
        <v>307926.05</v>
      </c>
      <c r="D198" s="36">
        <v>0</v>
      </c>
      <c r="E198" s="36">
        <v>0</v>
      </c>
      <c r="F198" s="49">
        <v>0</v>
      </c>
      <c r="G198" s="50">
        <f t="shared" si="9"/>
        <v>0</v>
      </c>
    </row>
    <row r="199" spans="1:7" s="1" customFormat="1" ht="38.25" x14ac:dyDescent="0.2">
      <c r="A199" s="15" t="s">
        <v>247</v>
      </c>
      <c r="B199" s="13" t="s">
        <v>246</v>
      </c>
      <c r="C199" s="17">
        <v>724435.03</v>
      </c>
      <c r="D199" s="36">
        <v>0</v>
      </c>
      <c r="E199" s="36">
        <v>0</v>
      </c>
      <c r="F199" s="49">
        <v>0</v>
      </c>
      <c r="G199" s="50">
        <f t="shared" si="9"/>
        <v>0</v>
      </c>
    </row>
    <row r="200" spans="1:7" s="1" customFormat="1" ht="38.25" x14ac:dyDescent="0.2">
      <c r="A200" s="15" t="s">
        <v>249</v>
      </c>
      <c r="B200" s="13" t="s">
        <v>248</v>
      </c>
      <c r="C200" s="17">
        <v>724435.03</v>
      </c>
      <c r="D200" s="36">
        <v>0</v>
      </c>
      <c r="E200" s="36">
        <v>0</v>
      </c>
      <c r="F200" s="49">
        <v>0</v>
      </c>
      <c r="G200" s="50">
        <f t="shared" si="9"/>
        <v>0</v>
      </c>
    </row>
    <row r="201" spans="1:7" s="1" customFormat="1" ht="25.5" x14ac:dyDescent="0.2">
      <c r="A201" s="15" t="s">
        <v>251</v>
      </c>
      <c r="B201" s="13" t="s">
        <v>250</v>
      </c>
      <c r="C201" s="17">
        <v>2765614.46</v>
      </c>
      <c r="D201" s="36">
        <v>0</v>
      </c>
      <c r="E201" s="36">
        <v>0</v>
      </c>
      <c r="F201" s="49">
        <v>0</v>
      </c>
      <c r="G201" s="50">
        <f t="shared" si="9"/>
        <v>0</v>
      </c>
    </row>
    <row r="202" spans="1:7" s="1" customFormat="1" ht="38.25" x14ac:dyDescent="0.2">
      <c r="A202" s="15" t="s">
        <v>253</v>
      </c>
      <c r="B202" s="13" t="s">
        <v>252</v>
      </c>
      <c r="C202" s="17">
        <v>6666312.2599999998</v>
      </c>
      <c r="D202" s="36">
        <v>0</v>
      </c>
      <c r="E202" s="36">
        <v>0</v>
      </c>
      <c r="F202" s="49">
        <v>0</v>
      </c>
      <c r="G202" s="50">
        <f t="shared" si="9"/>
        <v>0</v>
      </c>
    </row>
    <row r="203" spans="1:7" s="1" customFormat="1" ht="25.5" x14ac:dyDescent="0.2">
      <c r="A203" s="15" t="s">
        <v>255</v>
      </c>
      <c r="B203" s="13" t="s">
        <v>254</v>
      </c>
      <c r="C203" s="17">
        <v>11082177.07</v>
      </c>
      <c r="D203" s="36">
        <v>0</v>
      </c>
      <c r="E203" s="36">
        <v>0</v>
      </c>
      <c r="F203" s="49">
        <v>0</v>
      </c>
      <c r="G203" s="50">
        <f t="shared" si="9"/>
        <v>0</v>
      </c>
    </row>
    <row r="204" spans="1:7" s="1" customFormat="1" ht="51" x14ac:dyDescent="0.2">
      <c r="A204" s="15" t="s">
        <v>257</v>
      </c>
      <c r="B204" s="13" t="s">
        <v>256</v>
      </c>
      <c r="C204" s="17">
        <v>279156.78999999998</v>
      </c>
      <c r="D204" s="36">
        <v>0</v>
      </c>
      <c r="E204" s="36">
        <v>0</v>
      </c>
      <c r="F204" s="49">
        <v>0</v>
      </c>
      <c r="G204" s="50">
        <f t="shared" si="9"/>
        <v>0</v>
      </c>
    </row>
    <row r="205" spans="1:7" s="1" customFormat="1" ht="51" x14ac:dyDescent="0.2">
      <c r="A205" s="15" t="s">
        <v>259</v>
      </c>
      <c r="B205" s="13" t="s">
        <v>258</v>
      </c>
      <c r="C205" s="17">
        <v>279156.78999999998</v>
      </c>
      <c r="D205" s="36">
        <v>0</v>
      </c>
      <c r="E205" s="36">
        <v>0</v>
      </c>
      <c r="F205" s="49">
        <v>0</v>
      </c>
      <c r="G205" s="50">
        <f t="shared" si="9"/>
        <v>0</v>
      </c>
    </row>
    <row r="206" spans="1:7" s="1" customFormat="1" ht="25.5" x14ac:dyDescent="0.2">
      <c r="A206" s="15" t="s">
        <v>261</v>
      </c>
      <c r="B206" s="13" t="s">
        <v>260</v>
      </c>
      <c r="C206" s="17">
        <v>23000</v>
      </c>
      <c r="D206" s="36">
        <v>0</v>
      </c>
      <c r="E206" s="36">
        <v>0</v>
      </c>
      <c r="F206" s="49">
        <v>0</v>
      </c>
      <c r="G206" s="50">
        <v>0</v>
      </c>
    </row>
    <row r="207" spans="1:7" s="1" customFormat="1" x14ac:dyDescent="0.2">
      <c r="A207" s="15" t="s">
        <v>263</v>
      </c>
      <c r="B207" s="13" t="s">
        <v>262</v>
      </c>
      <c r="C207" s="17">
        <v>31030535.289999999</v>
      </c>
      <c r="D207" s="36">
        <v>0</v>
      </c>
      <c r="E207" s="36">
        <v>0</v>
      </c>
      <c r="F207" s="49">
        <v>0</v>
      </c>
      <c r="G207" s="50">
        <f t="shared" si="9"/>
        <v>0</v>
      </c>
    </row>
    <row r="208" spans="1:7" s="1" customFormat="1" ht="25.5" x14ac:dyDescent="0.2">
      <c r="A208" s="15" t="s">
        <v>265</v>
      </c>
      <c r="B208" s="13" t="s">
        <v>264</v>
      </c>
      <c r="C208" s="17">
        <v>31030535.289999999</v>
      </c>
      <c r="D208" s="36">
        <v>0</v>
      </c>
      <c r="E208" s="36">
        <v>0</v>
      </c>
      <c r="F208" s="49">
        <v>0</v>
      </c>
      <c r="G208" s="50">
        <f t="shared" si="9"/>
        <v>0</v>
      </c>
    </row>
    <row r="209" spans="1:9" ht="18" customHeight="1" x14ac:dyDescent="0.25">
      <c r="A209" s="8" t="s">
        <v>267</v>
      </c>
      <c r="B209" s="9" t="s">
        <v>266</v>
      </c>
      <c r="C209" s="10">
        <f>C210+C212</f>
        <v>-166054.03</v>
      </c>
      <c r="D209" s="33">
        <v>0</v>
      </c>
      <c r="E209" s="33">
        <f>E210+E212</f>
        <v>232678.13</v>
      </c>
      <c r="F209" s="47">
        <v>0</v>
      </c>
      <c r="G209" s="48">
        <f t="shared" ref="G209:G239" si="10">E209/C209</f>
        <v>-1.4012194103328899</v>
      </c>
    </row>
    <row r="210" spans="1:9" x14ac:dyDescent="0.2">
      <c r="A210" s="12" t="s">
        <v>269</v>
      </c>
      <c r="B210" s="13" t="s">
        <v>268</v>
      </c>
      <c r="C210" s="14">
        <v>-215000</v>
      </c>
      <c r="D210" s="29">
        <v>0</v>
      </c>
      <c r="E210" s="29">
        <v>149206.88</v>
      </c>
      <c r="F210" s="30">
        <v>0</v>
      </c>
      <c r="G210" s="31">
        <f t="shared" si="10"/>
        <v>-0.69398548837209306</v>
      </c>
    </row>
    <row r="211" spans="1:9" x14ac:dyDescent="0.2">
      <c r="A211" s="12" t="s">
        <v>271</v>
      </c>
      <c r="B211" s="13" t="s">
        <v>270</v>
      </c>
      <c r="C211" s="14">
        <v>-215000</v>
      </c>
      <c r="D211" s="29">
        <v>0</v>
      </c>
      <c r="E211" s="29">
        <v>149206.88</v>
      </c>
      <c r="F211" s="30">
        <v>0</v>
      </c>
      <c r="G211" s="31">
        <f t="shared" si="10"/>
        <v>-0.69398548837209306</v>
      </c>
    </row>
    <row r="212" spans="1:9" x14ac:dyDescent="0.2">
      <c r="A212" s="12" t="s">
        <v>586</v>
      </c>
      <c r="B212" s="13" t="s">
        <v>588</v>
      </c>
      <c r="C212" s="14">
        <v>48945.97</v>
      </c>
      <c r="D212" s="29"/>
      <c r="E212" s="29">
        <v>83471.25</v>
      </c>
      <c r="F212" s="30">
        <v>0</v>
      </c>
      <c r="G212" s="31">
        <f t="shared" si="10"/>
        <v>1.7053753352931813</v>
      </c>
    </row>
    <row r="213" spans="1:9" x14ac:dyDescent="0.2">
      <c r="A213" s="12" t="s">
        <v>587</v>
      </c>
      <c r="B213" s="13" t="s">
        <v>589</v>
      </c>
      <c r="C213" s="14">
        <v>48945.97</v>
      </c>
      <c r="D213" s="29"/>
      <c r="E213" s="29">
        <v>83471.25</v>
      </c>
      <c r="F213" s="30">
        <v>0</v>
      </c>
      <c r="G213" s="31">
        <f t="shared" si="10"/>
        <v>1.7053753352931813</v>
      </c>
    </row>
    <row r="214" spans="1:9" ht="24" customHeight="1" x14ac:dyDescent="0.2">
      <c r="A214" s="4" t="s">
        <v>273</v>
      </c>
      <c r="B214" s="5" t="s">
        <v>272</v>
      </c>
      <c r="C214" s="7">
        <f>C215+C290+C293+C298</f>
        <v>8328435781.6999989</v>
      </c>
      <c r="D214" s="40">
        <f>D215+D290+D293+D298</f>
        <v>9106119167.2699986</v>
      </c>
      <c r="E214" s="40">
        <f>E215+E290+E293+E298</f>
        <v>8750194071.5300007</v>
      </c>
      <c r="F214" s="52">
        <f t="shared" si="5"/>
        <v>0.96091363519387107</v>
      </c>
      <c r="G214" s="53">
        <f t="shared" si="10"/>
        <v>1.0506407566660629</v>
      </c>
    </row>
    <row r="215" spans="1:9" ht="35.25" customHeight="1" x14ac:dyDescent="0.25">
      <c r="A215" s="8" t="s">
        <v>275</v>
      </c>
      <c r="B215" s="9" t="s">
        <v>274</v>
      </c>
      <c r="C215" s="11">
        <f>C216+C225+C266+C277</f>
        <v>8326944162.7799988</v>
      </c>
      <c r="D215" s="33">
        <f>D216+D225+D266+D277</f>
        <v>9097426777.8699989</v>
      </c>
      <c r="E215" s="33">
        <f>E216+E225+E266+E277</f>
        <v>8741558336.9300003</v>
      </c>
      <c r="F215" s="47">
        <f t="shared" si="5"/>
        <v>0.96088251660286306</v>
      </c>
      <c r="G215" s="48">
        <f t="shared" si="10"/>
        <v>1.0497918763528229</v>
      </c>
      <c r="I215" s="24"/>
    </row>
    <row r="216" spans="1:9" ht="18" customHeight="1" x14ac:dyDescent="0.2">
      <c r="A216" s="4" t="s">
        <v>277</v>
      </c>
      <c r="B216" s="5" t="s">
        <v>276</v>
      </c>
      <c r="C216" s="7">
        <f>C217+C219+C223+C221</f>
        <v>1269570905</v>
      </c>
      <c r="D216" s="40">
        <f>D217+D219+D223</f>
        <v>983687140</v>
      </c>
      <c r="E216" s="40">
        <f>E217+E219+E223</f>
        <v>1004687140</v>
      </c>
      <c r="F216" s="52">
        <f t="shared" si="5"/>
        <v>1.0213482510303022</v>
      </c>
      <c r="G216" s="53">
        <f t="shared" si="10"/>
        <v>0.7913596129552134</v>
      </c>
    </row>
    <row r="217" spans="1:9" x14ac:dyDescent="0.2">
      <c r="A217" s="12" t="s">
        <v>279</v>
      </c>
      <c r="B217" s="13" t="s">
        <v>278</v>
      </c>
      <c r="C217" s="14">
        <v>793999000</v>
      </c>
      <c r="D217" s="29">
        <v>853074000</v>
      </c>
      <c r="E217" s="29">
        <v>853074000</v>
      </c>
      <c r="F217" s="30">
        <f t="shared" si="5"/>
        <v>1</v>
      </c>
      <c r="G217" s="31">
        <f t="shared" si="10"/>
        <v>1.0744018569292908</v>
      </c>
    </row>
    <row r="218" spans="1:9" ht="25.5" x14ac:dyDescent="0.2">
      <c r="A218" s="12" t="s">
        <v>280</v>
      </c>
      <c r="B218" s="13" t="s">
        <v>523</v>
      </c>
      <c r="C218" s="14">
        <v>793999000</v>
      </c>
      <c r="D218" s="29">
        <v>853074000</v>
      </c>
      <c r="E218" s="29">
        <v>853074000</v>
      </c>
      <c r="F218" s="30">
        <f t="shared" si="5"/>
        <v>1</v>
      </c>
      <c r="G218" s="31">
        <f t="shared" si="10"/>
        <v>1.0744018569292908</v>
      </c>
    </row>
    <row r="219" spans="1:9" x14ac:dyDescent="0.2">
      <c r="A219" s="12" t="s">
        <v>282</v>
      </c>
      <c r="B219" s="13" t="s">
        <v>281</v>
      </c>
      <c r="C219" s="14">
        <v>473901205</v>
      </c>
      <c r="D219" s="29">
        <v>129718780</v>
      </c>
      <c r="E219" s="29">
        <v>150718780</v>
      </c>
      <c r="F219" s="30">
        <f t="shared" si="5"/>
        <v>1.1618886640777843</v>
      </c>
      <c r="G219" s="31">
        <f t="shared" si="10"/>
        <v>0.31803839789772215</v>
      </c>
    </row>
    <row r="220" spans="1:9" ht="25.5" x14ac:dyDescent="0.2">
      <c r="A220" s="12" t="s">
        <v>284</v>
      </c>
      <c r="B220" s="13" t="s">
        <v>283</v>
      </c>
      <c r="C220" s="14">
        <v>473901205</v>
      </c>
      <c r="D220" s="29">
        <v>129718780</v>
      </c>
      <c r="E220" s="29">
        <v>150718780</v>
      </c>
      <c r="F220" s="30">
        <f t="shared" si="5"/>
        <v>1.1618886640777843</v>
      </c>
      <c r="G220" s="31">
        <f t="shared" si="10"/>
        <v>0.31803839789772215</v>
      </c>
    </row>
    <row r="221" spans="1:9" x14ac:dyDescent="0.2">
      <c r="A221" s="12" t="s">
        <v>590</v>
      </c>
      <c r="B221" s="13" t="s">
        <v>592</v>
      </c>
      <c r="C221" s="14">
        <v>1670700</v>
      </c>
      <c r="D221" s="29"/>
      <c r="E221" s="29"/>
      <c r="F221" s="30"/>
      <c r="G221" s="31"/>
    </row>
    <row r="222" spans="1:9" x14ac:dyDescent="0.2">
      <c r="A222" s="12" t="s">
        <v>591</v>
      </c>
      <c r="B222" s="13" t="s">
        <v>593</v>
      </c>
      <c r="C222" s="14">
        <v>1670700</v>
      </c>
      <c r="D222" s="29"/>
      <c r="E222" s="29"/>
      <c r="F222" s="30"/>
      <c r="G222" s="31"/>
    </row>
    <row r="223" spans="1:9" ht="51" x14ac:dyDescent="0.2">
      <c r="A223" s="12" t="s">
        <v>521</v>
      </c>
      <c r="B223" s="13" t="s">
        <v>522</v>
      </c>
      <c r="C223" s="14">
        <v>0</v>
      </c>
      <c r="D223" s="29">
        <v>894360</v>
      </c>
      <c r="E223" s="29">
        <v>894360</v>
      </c>
      <c r="F223" s="30">
        <v>0</v>
      </c>
      <c r="G223" s="31">
        <v>0</v>
      </c>
    </row>
    <row r="224" spans="1:9" ht="63.75" x14ac:dyDescent="0.2">
      <c r="A224" s="12" t="s">
        <v>519</v>
      </c>
      <c r="B224" s="13" t="s">
        <v>520</v>
      </c>
      <c r="C224" s="14">
        <v>0</v>
      </c>
      <c r="D224" s="29">
        <v>894360</v>
      </c>
      <c r="E224" s="29">
        <v>894360</v>
      </c>
      <c r="F224" s="30">
        <v>0</v>
      </c>
      <c r="G224" s="31">
        <v>0</v>
      </c>
    </row>
    <row r="225" spans="1:9" ht="25.5" x14ac:dyDescent="0.2">
      <c r="A225" s="4" t="s">
        <v>286</v>
      </c>
      <c r="B225" s="5" t="s">
        <v>285</v>
      </c>
      <c r="C225" s="46">
        <f>C226+C228+C230+C232+C234+C236+C238+C240+C242+C244+C246+C250+C252+C254+C256+C258+C260+C262+C264</f>
        <v>2277310760.9899998</v>
      </c>
      <c r="D225" s="51">
        <f>D226+D228+D230+D232+D234+D236+D238+D240+D242+D244+D246+D248+D250+D252+D254+D256+D258+D260+D262+D264</f>
        <v>2669275719.96</v>
      </c>
      <c r="E225" s="51">
        <f>E226+E228+E230+E232+E234+E236+E238+E240+E242+E244+E246+E248+E250+E252+E254+E256+E258+E260+E262+E264</f>
        <v>2390336000.0000005</v>
      </c>
      <c r="F225" s="52">
        <f t="shared" si="5"/>
        <v>0.89549984744019639</v>
      </c>
      <c r="G225" s="53">
        <f t="shared" si="10"/>
        <v>1.0496310125724193</v>
      </c>
      <c r="H225" s="43"/>
      <c r="I225" s="44"/>
    </row>
    <row r="226" spans="1:9" ht="25.5" x14ac:dyDescent="0.2">
      <c r="A226" s="12" t="s">
        <v>287</v>
      </c>
      <c r="B226" s="13" t="s">
        <v>518</v>
      </c>
      <c r="C226" s="14">
        <v>144080561.63</v>
      </c>
      <c r="D226" s="29">
        <v>464909874.01999998</v>
      </c>
      <c r="E226" s="29">
        <v>338921754.25999999</v>
      </c>
      <c r="F226" s="30">
        <f t="shared" si="5"/>
        <v>0.7290052829581759</v>
      </c>
      <c r="G226" s="31">
        <f t="shared" si="10"/>
        <v>2.3523072816050905</v>
      </c>
      <c r="H226" s="43"/>
      <c r="I226" s="43"/>
    </row>
    <row r="227" spans="1:9" ht="25.5" x14ac:dyDescent="0.2">
      <c r="A227" s="12" t="s">
        <v>289</v>
      </c>
      <c r="B227" s="13" t="s">
        <v>288</v>
      </c>
      <c r="C227" s="14">
        <v>144080561.63</v>
      </c>
      <c r="D227" s="29">
        <v>464909874.01999998</v>
      </c>
      <c r="E227" s="29">
        <v>338921754.25999999</v>
      </c>
      <c r="F227" s="30">
        <f t="shared" si="5"/>
        <v>0.7290052829581759</v>
      </c>
      <c r="G227" s="31">
        <f t="shared" si="10"/>
        <v>2.3523072816050905</v>
      </c>
      <c r="H227" s="43"/>
      <c r="I227" s="44"/>
    </row>
    <row r="228" spans="1:9" ht="51" x14ac:dyDescent="0.2">
      <c r="A228" s="12" t="s">
        <v>291</v>
      </c>
      <c r="B228" s="13" t="s">
        <v>290</v>
      </c>
      <c r="C228" s="14">
        <v>526940048.82999998</v>
      </c>
      <c r="D228" s="29">
        <v>555133503.13</v>
      </c>
      <c r="E228" s="29">
        <v>538850357.83000004</v>
      </c>
      <c r="F228" s="30">
        <f t="shared" si="5"/>
        <v>0.97066805514675125</v>
      </c>
      <c r="G228" s="31">
        <f t="shared" si="10"/>
        <v>1.0226027781081459</v>
      </c>
      <c r="H228" s="43"/>
      <c r="I228" s="44"/>
    </row>
    <row r="229" spans="1:9" ht="51" x14ac:dyDescent="0.2">
      <c r="A229" s="12" t="s">
        <v>293</v>
      </c>
      <c r="B229" s="13" t="s">
        <v>292</v>
      </c>
      <c r="C229" s="14">
        <v>526940048.82999998</v>
      </c>
      <c r="D229" s="29">
        <v>555133503.13</v>
      </c>
      <c r="E229" s="29">
        <v>538850357.83000004</v>
      </c>
      <c r="F229" s="30">
        <f t="shared" si="5"/>
        <v>0.97066805514675125</v>
      </c>
      <c r="G229" s="31">
        <f t="shared" si="10"/>
        <v>1.0226027781081459</v>
      </c>
      <c r="H229" s="43"/>
      <c r="I229" s="44"/>
    </row>
    <row r="230" spans="1:9" ht="63.75" x14ac:dyDescent="0.2">
      <c r="A230" s="12" t="s">
        <v>475</v>
      </c>
      <c r="B230" s="13" t="s">
        <v>476</v>
      </c>
      <c r="C230" s="14">
        <v>38851624.200000003</v>
      </c>
      <c r="D230" s="29">
        <v>106239240.06999999</v>
      </c>
      <c r="E230" s="29">
        <v>24378297.129999999</v>
      </c>
      <c r="F230" s="30">
        <f t="shared" si="5"/>
        <v>0.22946603452676598</v>
      </c>
      <c r="G230" s="31">
        <v>0</v>
      </c>
      <c r="H230" s="43"/>
      <c r="I230" s="44"/>
    </row>
    <row r="231" spans="1:9" ht="63.75" x14ac:dyDescent="0.2">
      <c r="A231" s="12" t="s">
        <v>477</v>
      </c>
      <c r="B231" s="13" t="s">
        <v>478</v>
      </c>
      <c r="C231" s="14">
        <v>38851624.200000003</v>
      </c>
      <c r="D231" s="29">
        <v>106239240.06999999</v>
      </c>
      <c r="E231" s="29">
        <v>24378297.129999999</v>
      </c>
      <c r="F231" s="30">
        <f t="shared" si="5"/>
        <v>0.22946603452676598</v>
      </c>
      <c r="G231" s="31">
        <v>0</v>
      </c>
    </row>
    <row r="232" spans="1:9" ht="51" x14ac:dyDescent="0.2">
      <c r="A232" s="12" t="s">
        <v>479</v>
      </c>
      <c r="B232" s="13" t="s">
        <v>480</v>
      </c>
      <c r="C232" s="14">
        <v>392440.63</v>
      </c>
      <c r="D232" s="29">
        <v>1073123.6499999999</v>
      </c>
      <c r="E232" s="29">
        <v>246242.15</v>
      </c>
      <c r="F232" s="30">
        <f t="shared" si="5"/>
        <v>0.2294629794059613</v>
      </c>
      <c r="G232" s="31">
        <v>0</v>
      </c>
    </row>
    <row r="233" spans="1:9" ht="51" x14ac:dyDescent="0.2">
      <c r="A233" s="12" t="s">
        <v>481</v>
      </c>
      <c r="B233" s="13" t="s">
        <v>482</v>
      </c>
      <c r="C233" s="14">
        <v>392440.63</v>
      </c>
      <c r="D233" s="29">
        <v>1073123.6499999999</v>
      </c>
      <c r="E233" s="29">
        <v>246242.15</v>
      </c>
      <c r="F233" s="30">
        <f t="shared" si="5"/>
        <v>0.2294629794059613</v>
      </c>
      <c r="G233" s="31">
        <v>0</v>
      </c>
    </row>
    <row r="234" spans="1:9" ht="25.5" x14ac:dyDescent="0.2">
      <c r="A234" s="12" t="s">
        <v>294</v>
      </c>
      <c r="B234" s="13" t="s">
        <v>517</v>
      </c>
      <c r="C234" s="14">
        <v>111126736.08</v>
      </c>
      <c r="D234" s="29">
        <v>257537434.52000001</v>
      </c>
      <c r="E234" s="29">
        <v>257537434.52000001</v>
      </c>
      <c r="F234" s="30">
        <f t="shared" si="5"/>
        <v>1</v>
      </c>
      <c r="G234" s="31">
        <v>0</v>
      </c>
    </row>
    <row r="235" spans="1:9" ht="25.5" x14ac:dyDescent="0.2">
      <c r="A235" s="12" t="s">
        <v>295</v>
      </c>
      <c r="B235" s="13" t="s">
        <v>516</v>
      </c>
      <c r="C235" s="14">
        <v>111126736.08</v>
      </c>
      <c r="D235" s="29">
        <v>257537434.52000001</v>
      </c>
      <c r="E235" s="29">
        <v>257537434.52000001</v>
      </c>
      <c r="F235" s="30">
        <f t="shared" si="5"/>
        <v>1</v>
      </c>
      <c r="G235" s="31">
        <v>0</v>
      </c>
    </row>
    <row r="236" spans="1:9" ht="25.5" x14ac:dyDescent="0.2">
      <c r="A236" s="12" t="s">
        <v>297</v>
      </c>
      <c r="B236" s="13" t="s">
        <v>296</v>
      </c>
      <c r="C236" s="14">
        <v>1739130.44</v>
      </c>
      <c r="D236" s="29">
        <v>1791320</v>
      </c>
      <c r="E236" s="29">
        <v>1791320</v>
      </c>
      <c r="F236" s="30">
        <f t="shared" si="5"/>
        <v>1</v>
      </c>
      <c r="G236" s="31">
        <v>0</v>
      </c>
    </row>
    <row r="237" spans="1:9" ht="25.5" x14ac:dyDescent="0.2">
      <c r="A237" s="12" t="s">
        <v>299</v>
      </c>
      <c r="B237" s="13" t="s">
        <v>298</v>
      </c>
      <c r="C237" s="14">
        <v>1739130.44</v>
      </c>
      <c r="D237" s="29">
        <v>1791320</v>
      </c>
      <c r="E237" s="29">
        <v>1791320</v>
      </c>
      <c r="F237" s="30">
        <f t="shared" si="5"/>
        <v>1</v>
      </c>
      <c r="G237" s="31">
        <v>0</v>
      </c>
    </row>
    <row r="238" spans="1:9" ht="38.25" x14ac:dyDescent="0.2">
      <c r="A238" s="12" t="s">
        <v>483</v>
      </c>
      <c r="B238" s="13" t="s">
        <v>484</v>
      </c>
      <c r="C238" s="14">
        <v>770000</v>
      </c>
      <c r="D238" s="29">
        <v>1630435</v>
      </c>
      <c r="E238" s="29">
        <v>1630435</v>
      </c>
      <c r="F238" s="30">
        <f t="shared" si="5"/>
        <v>1</v>
      </c>
      <c r="G238" s="31">
        <f t="shared" si="10"/>
        <v>2.1174480519480521</v>
      </c>
    </row>
    <row r="239" spans="1:9" ht="38.25" x14ac:dyDescent="0.2">
      <c r="A239" s="12" t="s">
        <v>485</v>
      </c>
      <c r="B239" s="13" t="s">
        <v>486</v>
      </c>
      <c r="C239" s="14">
        <v>770000</v>
      </c>
      <c r="D239" s="29">
        <v>1630435</v>
      </c>
      <c r="E239" s="29">
        <v>1630435</v>
      </c>
      <c r="F239" s="30">
        <f t="shared" si="5"/>
        <v>1</v>
      </c>
      <c r="G239" s="31">
        <f t="shared" si="10"/>
        <v>2.1174480519480521</v>
      </c>
    </row>
    <row r="240" spans="1:9" ht="25.5" x14ac:dyDescent="0.2">
      <c r="A240" s="12" t="s">
        <v>487</v>
      </c>
      <c r="B240" s="13" t="s">
        <v>488</v>
      </c>
      <c r="C240" s="14">
        <v>0</v>
      </c>
      <c r="D240" s="29">
        <v>40404040</v>
      </c>
      <c r="E240" s="29">
        <v>40404040</v>
      </c>
      <c r="F240" s="30">
        <f t="shared" si="5"/>
        <v>1</v>
      </c>
      <c r="G240" s="31">
        <v>0</v>
      </c>
    </row>
    <row r="241" spans="1:7" ht="25.5" x14ac:dyDescent="0.2">
      <c r="A241" s="12" t="s">
        <v>489</v>
      </c>
      <c r="B241" s="13" t="s">
        <v>490</v>
      </c>
      <c r="C241" s="14">
        <v>0</v>
      </c>
      <c r="D241" s="29">
        <v>40404040</v>
      </c>
      <c r="E241" s="29">
        <v>40404040</v>
      </c>
      <c r="F241" s="30">
        <f t="shared" si="5"/>
        <v>1</v>
      </c>
      <c r="G241" s="31">
        <v>0</v>
      </c>
    </row>
    <row r="242" spans="1:7" ht="25.5" x14ac:dyDescent="0.2">
      <c r="A242" s="12" t="s">
        <v>491</v>
      </c>
      <c r="B242" s="13" t="s">
        <v>492</v>
      </c>
      <c r="C242" s="14">
        <v>0</v>
      </c>
      <c r="D242" s="29">
        <v>8609822</v>
      </c>
      <c r="E242" s="29">
        <v>8609822</v>
      </c>
      <c r="F242" s="30">
        <f t="shared" si="5"/>
        <v>1</v>
      </c>
      <c r="G242" s="31">
        <v>0</v>
      </c>
    </row>
    <row r="243" spans="1:7" ht="25.5" x14ac:dyDescent="0.2">
      <c r="A243" s="12" t="s">
        <v>493</v>
      </c>
      <c r="B243" s="13" t="s">
        <v>494</v>
      </c>
      <c r="C243" s="14">
        <v>0</v>
      </c>
      <c r="D243" s="29">
        <v>8609822</v>
      </c>
      <c r="E243" s="29">
        <v>8609822</v>
      </c>
      <c r="F243" s="30">
        <f t="shared" si="5"/>
        <v>1</v>
      </c>
      <c r="G243" s="31">
        <v>0</v>
      </c>
    </row>
    <row r="244" spans="1:7" ht="38.25" x14ac:dyDescent="0.2">
      <c r="A244" s="12" t="s">
        <v>301</v>
      </c>
      <c r="B244" s="13" t="s">
        <v>300</v>
      </c>
      <c r="C244" s="14">
        <v>81682597.549999997</v>
      </c>
      <c r="D244" s="29">
        <v>292048151.93000001</v>
      </c>
      <c r="E244" s="29">
        <v>264764493.72</v>
      </c>
      <c r="F244" s="30">
        <f t="shared" ref="F244:F292" si="11">E244/D244</f>
        <v>0.90657821996237276</v>
      </c>
      <c r="G244" s="31">
        <v>0</v>
      </c>
    </row>
    <row r="245" spans="1:7" ht="38.25" x14ac:dyDescent="0.2">
      <c r="A245" s="12" t="s">
        <v>303</v>
      </c>
      <c r="B245" s="13" t="s">
        <v>302</v>
      </c>
      <c r="C245" s="14">
        <v>81682597.549999997</v>
      </c>
      <c r="D245" s="29">
        <v>292048151.93000001</v>
      </c>
      <c r="E245" s="29">
        <v>264764493.72</v>
      </c>
      <c r="F245" s="30">
        <f t="shared" si="11"/>
        <v>0.90657821996237276</v>
      </c>
      <c r="G245" s="31">
        <v>0</v>
      </c>
    </row>
    <row r="246" spans="1:7" ht="38.25" x14ac:dyDescent="0.2">
      <c r="A246" s="12" t="s">
        <v>495</v>
      </c>
      <c r="B246" s="13" t="s">
        <v>496</v>
      </c>
      <c r="C246" s="14">
        <v>0</v>
      </c>
      <c r="D246" s="29">
        <f>32061086.96-5511700</f>
        <v>26549386.960000001</v>
      </c>
      <c r="E246" s="29">
        <v>26070068.16</v>
      </c>
      <c r="F246" s="30">
        <f t="shared" si="11"/>
        <v>0.98194614434140592</v>
      </c>
      <c r="G246" s="31">
        <v>0</v>
      </c>
    </row>
    <row r="247" spans="1:7" ht="38.25" x14ac:dyDescent="0.2">
      <c r="A247" s="12" t="s">
        <v>497</v>
      </c>
      <c r="B247" s="13" t="s">
        <v>498</v>
      </c>
      <c r="C247" s="14">
        <v>0</v>
      </c>
      <c r="D247" s="29">
        <v>32061086.960000001</v>
      </c>
      <c r="E247" s="29">
        <v>26070068.16</v>
      </c>
      <c r="F247" s="30">
        <f t="shared" si="11"/>
        <v>0.81313737717393964</v>
      </c>
      <c r="G247" s="31">
        <v>0</v>
      </c>
    </row>
    <row r="248" spans="1:7" ht="38.25" x14ac:dyDescent="0.2">
      <c r="A248" s="12" t="s">
        <v>561</v>
      </c>
      <c r="B248" s="13" t="s">
        <v>560</v>
      </c>
      <c r="C248" s="14">
        <v>0</v>
      </c>
      <c r="D248" s="29">
        <v>101710965</v>
      </c>
      <c r="E248" s="29">
        <v>82170408.849999994</v>
      </c>
      <c r="F248" s="30">
        <f t="shared" si="11"/>
        <v>0.80788151847738343</v>
      </c>
      <c r="G248" s="31">
        <v>0</v>
      </c>
    </row>
    <row r="249" spans="1:7" ht="38.25" x14ac:dyDescent="0.2">
      <c r="A249" s="12" t="s">
        <v>563</v>
      </c>
      <c r="B249" s="13" t="s">
        <v>562</v>
      </c>
      <c r="C249" s="14">
        <v>0</v>
      </c>
      <c r="D249" s="29">
        <v>101710965</v>
      </c>
      <c r="E249" s="29">
        <v>82170408.849999994</v>
      </c>
      <c r="F249" s="30">
        <f t="shared" si="11"/>
        <v>0.80788151847738343</v>
      </c>
      <c r="G249" s="31">
        <v>0</v>
      </c>
    </row>
    <row r="250" spans="1:7" ht="38.25" x14ac:dyDescent="0.2">
      <c r="A250" s="12" t="s">
        <v>499</v>
      </c>
      <c r="B250" s="13" t="s">
        <v>500</v>
      </c>
      <c r="C250" s="14">
        <v>0</v>
      </c>
      <c r="D250" s="29">
        <v>34119406.549999997</v>
      </c>
      <c r="E250" s="29">
        <v>34119406.549999997</v>
      </c>
      <c r="F250" s="30">
        <f t="shared" si="11"/>
        <v>1</v>
      </c>
      <c r="G250" s="31">
        <v>0</v>
      </c>
    </row>
    <row r="251" spans="1:7" ht="38.25" x14ac:dyDescent="0.2">
      <c r="A251" s="12" t="s">
        <v>501</v>
      </c>
      <c r="B251" s="13" t="s">
        <v>502</v>
      </c>
      <c r="C251" s="14">
        <v>0</v>
      </c>
      <c r="D251" s="29">
        <v>34119406.549999997</v>
      </c>
      <c r="E251" s="29">
        <v>34119406.549999997</v>
      </c>
      <c r="F251" s="30">
        <f t="shared" si="11"/>
        <v>1</v>
      </c>
      <c r="G251" s="31">
        <v>0</v>
      </c>
    </row>
    <row r="252" spans="1:7" ht="25.5" x14ac:dyDescent="0.2">
      <c r="A252" s="12" t="s">
        <v>503</v>
      </c>
      <c r="B252" s="13" t="s">
        <v>504</v>
      </c>
      <c r="C252" s="14">
        <v>0</v>
      </c>
      <c r="D252" s="29">
        <v>2059575</v>
      </c>
      <c r="E252" s="29">
        <v>2059575</v>
      </c>
      <c r="F252" s="30">
        <f t="shared" si="11"/>
        <v>1</v>
      </c>
      <c r="G252" s="31">
        <v>0</v>
      </c>
    </row>
    <row r="253" spans="1:7" ht="38.25" x14ac:dyDescent="0.2">
      <c r="A253" s="12" t="s">
        <v>505</v>
      </c>
      <c r="B253" s="13" t="s">
        <v>506</v>
      </c>
      <c r="C253" s="14">
        <v>0</v>
      </c>
      <c r="D253" s="29">
        <v>2059575</v>
      </c>
      <c r="E253" s="29">
        <v>2059575</v>
      </c>
      <c r="F253" s="30">
        <f t="shared" si="11"/>
        <v>1</v>
      </c>
      <c r="G253" s="31">
        <v>0</v>
      </c>
    </row>
    <row r="254" spans="1:7" ht="25.5" x14ac:dyDescent="0.2">
      <c r="A254" s="12" t="s">
        <v>507</v>
      </c>
      <c r="B254" s="13" t="s">
        <v>508</v>
      </c>
      <c r="C254" s="14">
        <v>5243805</v>
      </c>
      <c r="D254" s="29">
        <v>4403696</v>
      </c>
      <c r="E254" s="29">
        <v>4403696</v>
      </c>
      <c r="F254" s="30">
        <f t="shared" si="11"/>
        <v>1</v>
      </c>
      <c r="G254" s="31">
        <v>0</v>
      </c>
    </row>
    <row r="255" spans="1:7" ht="25.5" x14ac:dyDescent="0.2">
      <c r="A255" s="12" t="s">
        <v>509</v>
      </c>
      <c r="B255" s="13" t="s">
        <v>510</v>
      </c>
      <c r="C255" s="14">
        <v>5243805</v>
      </c>
      <c r="D255" s="29">
        <v>4403696</v>
      </c>
      <c r="E255" s="29">
        <v>4403696</v>
      </c>
      <c r="F255" s="30">
        <f t="shared" si="11"/>
        <v>1</v>
      </c>
      <c r="G255" s="31">
        <v>0</v>
      </c>
    </row>
    <row r="256" spans="1:7" x14ac:dyDescent="0.2">
      <c r="A256" s="12" t="s">
        <v>305</v>
      </c>
      <c r="B256" s="13" t="s">
        <v>304</v>
      </c>
      <c r="C256" s="14">
        <v>10948320</v>
      </c>
      <c r="D256" s="29">
        <v>10127196</v>
      </c>
      <c r="E256" s="29">
        <v>10127196</v>
      </c>
      <c r="F256" s="30">
        <f t="shared" si="11"/>
        <v>1</v>
      </c>
      <c r="G256" s="31">
        <f t="shared" ref="G256:G283" si="12">E256/C256</f>
        <v>0.92500000000000004</v>
      </c>
    </row>
    <row r="257" spans="1:7" ht="25.5" x14ac:dyDescent="0.2">
      <c r="A257" s="12" t="s">
        <v>307</v>
      </c>
      <c r="B257" s="13" t="s">
        <v>306</v>
      </c>
      <c r="C257" s="14">
        <v>10948320</v>
      </c>
      <c r="D257" s="29">
        <v>10127196</v>
      </c>
      <c r="E257" s="29">
        <v>10127196</v>
      </c>
      <c r="F257" s="30">
        <f t="shared" si="11"/>
        <v>1</v>
      </c>
      <c r="G257" s="31">
        <f t="shared" si="12"/>
        <v>0.92500000000000004</v>
      </c>
    </row>
    <row r="258" spans="1:7" s="1" customFormat="1" x14ac:dyDescent="0.2">
      <c r="A258" s="15" t="s">
        <v>309</v>
      </c>
      <c r="B258" s="13" t="s">
        <v>308</v>
      </c>
      <c r="C258" s="17">
        <v>2216086</v>
      </c>
      <c r="D258" s="36">
        <v>0</v>
      </c>
      <c r="E258" s="36">
        <v>0</v>
      </c>
      <c r="F258" s="49">
        <v>0</v>
      </c>
      <c r="G258" s="50">
        <f t="shared" ref="G258:G259" si="13">E258/C258*100</f>
        <v>0</v>
      </c>
    </row>
    <row r="259" spans="1:7" s="1" customFormat="1" x14ac:dyDescent="0.2">
      <c r="A259" s="15" t="s">
        <v>311</v>
      </c>
      <c r="B259" s="13" t="s">
        <v>310</v>
      </c>
      <c r="C259" s="17">
        <v>2216086</v>
      </c>
      <c r="D259" s="36">
        <v>0</v>
      </c>
      <c r="E259" s="36">
        <v>0</v>
      </c>
      <c r="F259" s="49">
        <v>0</v>
      </c>
      <c r="G259" s="50">
        <f t="shared" si="13"/>
        <v>0</v>
      </c>
    </row>
    <row r="260" spans="1:7" ht="25.5" x14ac:dyDescent="0.2">
      <c r="A260" s="12" t="s">
        <v>313</v>
      </c>
      <c r="B260" s="13" t="s">
        <v>312</v>
      </c>
      <c r="C260" s="14">
        <v>473375217.38999999</v>
      </c>
      <c r="D260" s="29">
        <v>487206069.52999997</v>
      </c>
      <c r="E260" s="29">
        <v>487206069.52999997</v>
      </c>
      <c r="F260" s="30">
        <f t="shared" si="11"/>
        <v>1</v>
      </c>
      <c r="G260" s="31">
        <f t="shared" si="12"/>
        <v>1.0292175247708524</v>
      </c>
    </row>
    <row r="261" spans="1:7" ht="25.5" x14ac:dyDescent="0.2">
      <c r="A261" s="12" t="s">
        <v>315</v>
      </c>
      <c r="B261" s="13" t="s">
        <v>314</v>
      </c>
      <c r="C261" s="14">
        <v>473375217.38999999</v>
      </c>
      <c r="D261" s="29">
        <v>487206069.52999997</v>
      </c>
      <c r="E261" s="29">
        <v>487206069.52999997</v>
      </c>
      <c r="F261" s="30">
        <f t="shared" si="11"/>
        <v>1</v>
      </c>
      <c r="G261" s="31">
        <f t="shared" si="12"/>
        <v>1.0292175247708524</v>
      </c>
    </row>
    <row r="262" spans="1:7" ht="25.5" x14ac:dyDescent="0.2">
      <c r="A262" s="12" t="s">
        <v>317</v>
      </c>
      <c r="B262" s="13" t="s">
        <v>316</v>
      </c>
      <c r="C262" s="14">
        <v>168299524.09999999</v>
      </c>
      <c r="D262" s="29">
        <v>153153615.77000001</v>
      </c>
      <c r="E262" s="29">
        <v>153153615.77000001</v>
      </c>
      <c r="F262" s="30">
        <f t="shared" si="11"/>
        <v>1</v>
      </c>
      <c r="G262" s="31">
        <v>0</v>
      </c>
    </row>
    <row r="263" spans="1:7" ht="25.5" x14ac:dyDescent="0.2">
      <c r="A263" s="12" t="s">
        <v>319</v>
      </c>
      <c r="B263" s="13" t="s">
        <v>318</v>
      </c>
      <c r="C263" s="14">
        <v>168299524.09999999</v>
      </c>
      <c r="D263" s="29">
        <v>153153615.77000001</v>
      </c>
      <c r="E263" s="29">
        <v>153153615.77000001</v>
      </c>
      <c r="F263" s="30">
        <f t="shared" si="11"/>
        <v>1</v>
      </c>
      <c r="G263" s="31">
        <v>0</v>
      </c>
    </row>
    <row r="264" spans="1:7" x14ac:dyDescent="0.2">
      <c r="A264" s="12" t="s">
        <v>321</v>
      </c>
      <c r="B264" s="13" t="s">
        <v>320</v>
      </c>
      <c r="C264" s="14">
        <v>711644669.13999999</v>
      </c>
      <c r="D264" s="29">
        <v>120568864.83</v>
      </c>
      <c r="E264" s="29">
        <v>113891767.53</v>
      </c>
      <c r="F264" s="30">
        <f t="shared" si="11"/>
        <v>0.94462005336606103</v>
      </c>
      <c r="G264" s="31">
        <f t="shared" si="12"/>
        <v>0.16004021735683707</v>
      </c>
    </row>
    <row r="265" spans="1:7" x14ac:dyDescent="0.2">
      <c r="A265" s="12" t="s">
        <v>323</v>
      </c>
      <c r="B265" s="13" t="s">
        <v>322</v>
      </c>
      <c r="C265" s="14">
        <v>711644669.13999999</v>
      </c>
      <c r="D265" s="29">
        <v>120568864.83</v>
      </c>
      <c r="E265" s="29">
        <v>113891767.53</v>
      </c>
      <c r="F265" s="30">
        <f t="shared" si="11"/>
        <v>0.94462005336606103</v>
      </c>
      <c r="G265" s="31">
        <f t="shared" si="12"/>
        <v>0.16004021735683707</v>
      </c>
    </row>
    <row r="266" spans="1:7" ht="17.25" customHeight="1" x14ac:dyDescent="0.2">
      <c r="A266" s="4" t="s">
        <v>325</v>
      </c>
      <c r="B266" s="5" t="s">
        <v>324</v>
      </c>
      <c r="C266" s="7">
        <f>C267+C269+C271+C273+C275</f>
        <v>2941982314.5599999</v>
      </c>
      <c r="D266" s="40">
        <f>D267+D269+D271+D273+D275</f>
        <v>3297095837.3699999</v>
      </c>
      <c r="E266" s="40">
        <f>E267+E269+E271+E273+E275</f>
        <v>3233104263.8200002</v>
      </c>
      <c r="F266" s="52">
        <f t="shared" si="11"/>
        <v>0.98059153366890184</v>
      </c>
      <c r="G266" s="53">
        <f t="shared" si="12"/>
        <v>1.0989543505476647</v>
      </c>
    </row>
    <row r="267" spans="1:7" ht="25.5" x14ac:dyDescent="0.2">
      <c r="A267" s="12" t="s">
        <v>327</v>
      </c>
      <c r="B267" s="13" t="s">
        <v>326</v>
      </c>
      <c r="C267" s="14">
        <v>2873744591.6700001</v>
      </c>
      <c r="D267" s="29">
        <v>3152089846.3699999</v>
      </c>
      <c r="E267" s="29">
        <v>3134288231</v>
      </c>
      <c r="F267" s="30">
        <f t="shared" si="11"/>
        <v>0.99435244036888715</v>
      </c>
      <c r="G267" s="31">
        <f t="shared" si="12"/>
        <v>1.0906634639992805</v>
      </c>
    </row>
    <row r="268" spans="1:7" ht="25.5" x14ac:dyDescent="0.2">
      <c r="A268" s="12" t="s">
        <v>329</v>
      </c>
      <c r="B268" s="13" t="s">
        <v>328</v>
      </c>
      <c r="C268" s="14">
        <v>2873744591.6700001</v>
      </c>
      <c r="D268" s="29">
        <v>3152089846.3699999</v>
      </c>
      <c r="E268" s="29">
        <v>3134288231</v>
      </c>
      <c r="F268" s="30">
        <f t="shared" si="11"/>
        <v>0.99435244036888715</v>
      </c>
      <c r="G268" s="31">
        <f t="shared" si="12"/>
        <v>1.0906634639992805</v>
      </c>
    </row>
    <row r="269" spans="1:7" ht="38.25" x14ac:dyDescent="0.2">
      <c r="A269" s="12" t="s">
        <v>331</v>
      </c>
      <c r="B269" s="13" t="s">
        <v>330</v>
      </c>
      <c r="C269" s="14">
        <v>33442270.329999998</v>
      </c>
      <c r="D269" s="29">
        <v>77775197</v>
      </c>
      <c r="E269" s="29">
        <v>32250581.420000002</v>
      </c>
      <c r="F269" s="30">
        <f t="shared" si="11"/>
        <v>0.41466409168979673</v>
      </c>
      <c r="G269" s="31">
        <f t="shared" si="12"/>
        <v>0.96436578921703864</v>
      </c>
    </row>
    <row r="270" spans="1:7" ht="51" x14ac:dyDescent="0.2">
      <c r="A270" s="12" t="s">
        <v>333</v>
      </c>
      <c r="B270" s="13" t="s">
        <v>332</v>
      </c>
      <c r="C270" s="14">
        <v>33442270.329999998</v>
      </c>
      <c r="D270" s="29">
        <v>77775197</v>
      </c>
      <c r="E270" s="29">
        <v>32250581.420000002</v>
      </c>
      <c r="F270" s="30">
        <f t="shared" si="11"/>
        <v>0.41466409168979673</v>
      </c>
      <c r="G270" s="31">
        <f t="shared" si="12"/>
        <v>0.96436578921703864</v>
      </c>
    </row>
    <row r="271" spans="1:7" ht="38.25" x14ac:dyDescent="0.2">
      <c r="A271" s="12" t="s">
        <v>335</v>
      </c>
      <c r="B271" s="13" t="s">
        <v>334</v>
      </c>
      <c r="C271" s="14">
        <v>33387882</v>
      </c>
      <c r="D271" s="29">
        <v>65233740</v>
      </c>
      <c r="E271" s="29">
        <v>64911297</v>
      </c>
      <c r="F271" s="30">
        <f t="shared" si="11"/>
        <v>0.99505711308289235</v>
      </c>
      <c r="G271" s="31">
        <v>0</v>
      </c>
    </row>
    <row r="272" spans="1:7" ht="38.25" x14ac:dyDescent="0.2">
      <c r="A272" s="12" t="s">
        <v>337</v>
      </c>
      <c r="B272" s="13" t="s">
        <v>336</v>
      </c>
      <c r="C272" s="14">
        <v>33387882</v>
      </c>
      <c r="D272" s="29">
        <v>65233740</v>
      </c>
      <c r="E272" s="29">
        <v>64911297</v>
      </c>
      <c r="F272" s="30">
        <f t="shared" si="11"/>
        <v>0.99505711308289235</v>
      </c>
      <c r="G272" s="31">
        <v>0</v>
      </c>
    </row>
    <row r="273" spans="1:7" ht="38.25" x14ac:dyDescent="0.2">
      <c r="A273" s="12" t="s">
        <v>339</v>
      </c>
      <c r="B273" s="13" t="s">
        <v>338</v>
      </c>
      <c r="C273" s="14">
        <v>56402.5</v>
      </c>
      <c r="D273" s="29">
        <v>202100</v>
      </c>
      <c r="E273" s="29">
        <v>55953</v>
      </c>
      <c r="F273" s="30">
        <f t="shared" si="11"/>
        <v>0.27685799109351805</v>
      </c>
      <c r="G273" s="31">
        <v>0</v>
      </c>
    </row>
    <row r="274" spans="1:7" ht="38.25" x14ac:dyDescent="0.2">
      <c r="A274" s="12" t="s">
        <v>341</v>
      </c>
      <c r="B274" s="13" t="s">
        <v>340</v>
      </c>
      <c r="C274" s="14">
        <v>56402.5</v>
      </c>
      <c r="D274" s="29">
        <v>202100</v>
      </c>
      <c r="E274" s="29">
        <v>55953</v>
      </c>
      <c r="F274" s="30">
        <f t="shared" si="11"/>
        <v>0.27685799109351805</v>
      </c>
      <c r="G274" s="31">
        <v>0</v>
      </c>
    </row>
    <row r="275" spans="1:7" ht="25.5" x14ac:dyDescent="0.2">
      <c r="A275" s="12" t="s">
        <v>343</v>
      </c>
      <c r="B275" s="13" t="s">
        <v>342</v>
      </c>
      <c r="C275" s="14">
        <v>1351168.06</v>
      </c>
      <c r="D275" s="29">
        <v>1794954</v>
      </c>
      <c r="E275" s="29">
        <v>1598201.4</v>
      </c>
      <c r="F275" s="30">
        <f t="shared" si="11"/>
        <v>0.89038571461998461</v>
      </c>
      <c r="G275" s="31">
        <f t="shared" si="12"/>
        <v>1.1828294697848318</v>
      </c>
    </row>
    <row r="276" spans="1:7" ht="25.5" x14ac:dyDescent="0.2">
      <c r="A276" s="12" t="s">
        <v>345</v>
      </c>
      <c r="B276" s="13" t="s">
        <v>344</v>
      </c>
      <c r="C276" s="14">
        <v>1351168.06</v>
      </c>
      <c r="D276" s="29">
        <v>1794954</v>
      </c>
      <c r="E276" s="29">
        <v>1598201.4</v>
      </c>
      <c r="F276" s="30">
        <f t="shared" si="11"/>
        <v>0.89038571461998461</v>
      </c>
      <c r="G276" s="31">
        <f t="shared" si="12"/>
        <v>1.1828294697848318</v>
      </c>
    </row>
    <row r="277" spans="1:7" ht="18" customHeight="1" x14ac:dyDescent="0.2">
      <c r="A277" s="4" t="s">
        <v>347</v>
      </c>
      <c r="B277" s="5" t="s">
        <v>346</v>
      </c>
      <c r="C277" s="54">
        <f>C278+C280+C282+C286+C288+C284</f>
        <v>1838080182.2299998</v>
      </c>
      <c r="D277" s="54">
        <f>D278+D280+D282+D286+D288</f>
        <v>2147368080.54</v>
      </c>
      <c r="E277" s="54">
        <f>E278+E280+E282+E286+E288</f>
        <v>2113430933.1099999</v>
      </c>
      <c r="F277" s="52">
        <f t="shared" si="11"/>
        <v>0.98419593373975001</v>
      </c>
      <c r="G277" s="53">
        <f t="shared" si="12"/>
        <v>1.1498034490236102</v>
      </c>
    </row>
    <row r="278" spans="1:7" s="1" customFormat="1" ht="38.25" x14ac:dyDescent="0.2">
      <c r="A278" s="15" t="s">
        <v>349</v>
      </c>
      <c r="B278" s="13" t="s">
        <v>348</v>
      </c>
      <c r="C278" s="17">
        <v>421158974.76999998</v>
      </c>
      <c r="D278" s="36">
        <v>0</v>
      </c>
      <c r="E278" s="36">
        <v>0</v>
      </c>
      <c r="F278" s="49">
        <v>0</v>
      </c>
      <c r="G278" s="50">
        <v>0</v>
      </c>
    </row>
    <row r="279" spans="1:7" s="1" customFormat="1" ht="51" x14ac:dyDescent="0.2">
      <c r="A279" s="15" t="s">
        <v>351</v>
      </c>
      <c r="B279" s="13" t="s">
        <v>350</v>
      </c>
      <c r="C279" s="17">
        <v>421158974.76999998</v>
      </c>
      <c r="D279" s="36">
        <v>0</v>
      </c>
      <c r="E279" s="36">
        <v>0</v>
      </c>
      <c r="F279" s="49">
        <v>0</v>
      </c>
      <c r="G279" s="50">
        <v>0</v>
      </c>
    </row>
    <row r="280" spans="1:7" s="1" customFormat="1" ht="38.25" x14ac:dyDescent="0.2">
      <c r="A280" s="15" t="s">
        <v>565</v>
      </c>
      <c r="B280" s="13" t="s">
        <v>564</v>
      </c>
      <c r="C280" s="17">
        <v>0</v>
      </c>
      <c r="D280" s="36">
        <v>51376920</v>
      </c>
      <c r="E280" s="36">
        <v>49485137.710000001</v>
      </c>
      <c r="F280" s="30">
        <f t="shared" ref="F280:F281" si="14">E280/D280</f>
        <v>0.96317836316384864</v>
      </c>
      <c r="G280" s="31">
        <v>0</v>
      </c>
    </row>
    <row r="281" spans="1:7" s="1" customFormat="1" ht="38.25" x14ac:dyDescent="0.2">
      <c r="A281" s="15" t="s">
        <v>567</v>
      </c>
      <c r="B281" s="13" t="s">
        <v>566</v>
      </c>
      <c r="C281" s="17">
        <v>0</v>
      </c>
      <c r="D281" s="36">
        <v>51376920</v>
      </c>
      <c r="E281" s="36">
        <v>49485137.710000001</v>
      </c>
      <c r="F281" s="30">
        <f t="shared" si="14"/>
        <v>0.96317836316384864</v>
      </c>
      <c r="G281" s="31">
        <v>0</v>
      </c>
    </row>
    <row r="282" spans="1:7" ht="38.25" x14ac:dyDescent="0.2">
      <c r="A282" s="12" t="s">
        <v>353</v>
      </c>
      <c r="B282" s="13" t="s">
        <v>352</v>
      </c>
      <c r="C282" s="14">
        <v>1380147762.8599999</v>
      </c>
      <c r="D282" s="29">
        <v>1281917113.9300001</v>
      </c>
      <c r="E282" s="29">
        <v>1249871748.79</v>
      </c>
      <c r="F282" s="30">
        <f t="shared" si="11"/>
        <v>0.97500199912164531</v>
      </c>
      <c r="G282" s="31">
        <f t="shared" si="12"/>
        <v>0.90560719831908687</v>
      </c>
    </row>
    <row r="283" spans="1:7" ht="38.25" x14ac:dyDescent="0.2">
      <c r="A283" s="12" t="s">
        <v>355</v>
      </c>
      <c r="B283" s="13" t="s">
        <v>354</v>
      </c>
      <c r="C283" s="14">
        <v>1380147762.8599999</v>
      </c>
      <c r="D283" s="29">
        <v>1281917113.9300001</v>
      </c>
      <c r="E283" s="29">
        <v>1249871748.79</v>
      </c>
      <c r="F283" s="30">
        <f t="shared" si="11"/>
        <v>0.97500199912164531</v>
      </c>
      <c r="G283" s="31">
        <f t="shared" si="12"/>
        <v>0.90560719831908687</v>
      </c>
    </row>
    <row r="284" spans="1:7" ht="25.5" x14ac:dyDescent="0.2">
      <c r="A284" s="12" t="s">
        <v>594</v>
      </c>
      <c r="B284" s="13" t="s">
        <v>596</v>
      </c>
      <c r="C284" s="14">
        <v>10502896</v>
      </c>
      <c r="D284" s="29"/>
      <c r="E284" s="29"/>
      <c r="F284" s="30"/>
      <c r="G284" s="31"/>
    </row>
    <row r="285" spans="1:7" ht="25.5" x14ac:dyDescent="0.2">
      <c r="A285" s="12" t="s">
        <v>595</v>
      </c>
      <c r="B285" s="13" t="s">
        <v>597</v>
      </c>
      <c r="C285" s="14">
        <v>10502896</v>
      </c>
      <c r="D285" s="29"/>
      <c r="E285" s="29"/>
      <c r="F285" s="30"/>
      <c r="G285" s="31"/>
    </row>
    <row r="286" spans="1:7" ht="25.5" x14ac:dyDescent="0.2">
      <c r="A286" s="12" t="s">
        <v>569</v>
      </c>
      <c r="B286" s="13" t="s">
        <v>568</v>
      </c>
      <c r="C286" s="14">
        <v>0</v>
      </c>
      <c r="D286" s="29">
        <v>769000000</v>
      </c>
      <c r="E286" s="29">
        <v>769000000</v>
      </c>
      <c r="F286" s="30">
        <v>0</v>
      </c>
      <c r="G286" s="31">
        <v>0</v>
      </c>
    </row>
    <row r="287" spans="1:7" ht="25.5" x14ac:dyDescent="0.2">
      <c r="A287" s="12" t="s">
        <v>571</v>
      </c>
      <c r="B287" s="13" t="s">
        <v>570</v>
      </c>
      <c r="C287" s="14">
        <v>0</v>
      </c>
      <c r="D287" s="29">
        <v>769000000</v>
      </c>
      <c r="E287" s="29">
        <v>769000000</v>
      </c>
      <c r="F287" s="30">
        <v>0</v>
      </c>
      <c r="G287" s="31">
        <v>0</v>
      </c>
    </row>
    <row r="288" spans="1:7" s="32" customFormat="1" x14ac:dyDescent="0.2">
      <c r="A288" s="26" t="s">
        <v>554</v>
      </c>
      <c r="B288" s="27" t="s">
        <v>557</v>
      </c>
      <c r="C288" s="28">
        <v>26270548.600000001</v>
      </c>
      <c r="D288" s="29">
        <f>37401569.61+7672477</f>
        <v>45074046.609999999</v>
      </c>
      <c r="E288" s="29">
        <v>45074046.609999999</v>
      </c>
      <c r="F288" s="30">
        <v>0</v>
      </c>
      <c r="G288" s="31">
        <v>0</v>
      </c>
    </row>
    <row r="289" spans="1:7" s="32" customFormat="1" x14ac:dyDescent="0.2">
      <c r="A289" s="26" t="s">
        <v>555</v>
      </c>
      <c r="B289" s="27" t="s">
        <v>556</v>
      </c>
      <c r="C289" s="28">
        <v>26270548.600000001</v>
      </c>
      <c r="D289" s="29">
        <v>37401569.609999999</v>
      </c>
      <c r="E289" s="29">
        <v>45074046.609999999</v>
      </c>
      <c r="F289" s="30">
        <v>0</v>
      </c>
      <c r="G289" s="31">
        <v>0</v>
      </c>
    </row>
    <row r="290" spans="1:7" ht="19.5" customHeight="1" x14ac:dyDescent="0.25">
      <c r="A290" s="8" t="s">
        <v>511</v>
      </c>
      <c r="B290" s="9" t="s">
        <v>512</v>
      </c>
      <c r="C290" s="10">
        <f>C291</f>
        <v>1324115.69</v>
      </c>
      <c r="D290" s="37">
        <f t="shared" ref="D290:E290" si="15">D291</f>
        <v>8692389.4000000004</v>
      </c>
      <c r="E290" s="37">
        <f t="shared" si="15"/>
        <v>8635734.5999999996</v>
      </c>
      <c r="F290" s="47">
        <f t="shared" si="11"/>
        <v>0.99348225241726962</v>
      </c>
      <c r="G290" s="48">
        <v>0</v>
      </c>
    </row>
    <row r="291" spans="1:7" x14ac:dyDescent="0.2">
      <c r="A291" s="12" t="s">
        <v>513</v>
      </c>
      <c r="B291" s="13" t="s">
        <v>514</v>
      </c>
      <c r="C291" s="14">
        <v>1324115.69</v>
      </c>
      <c r="D291" s="29">
        <f>D292</f>
        <v>8692389.4000000004</v>
      </c>
      <c r="E291" s="29">
        <v>8635734.5999999996</v>
      </c>
      <c r="F291" s="30">
        <f t="shared" si="11"/>
        <v>0.99348225241726962</v>
      </c>
      <c r="G291" s="31">
        <v>0</v>
      </c>
    </row>
    <row r="292" spans="1:7" x14ac:dyDescent="0.2">
      <c r="A292" s="12" t="s">
        <v>515</v>
      </c>
      <c r="B292" s="13" t="s">
        <v>514</v>
      </c>
      <c r="C292" s="14">
        <v>1324115.69</v>
      </c>
      <c r="D292" s="29">
        <f>8659849.4+32540</f>
        <v>8692389.4000000004</v>
      </c>
      <c r="E292" s="29">
        <v>8635734.5999999996</v>
      </c>
      <c r="F292" s="30">
        <f t="shared" si="11"/>
        <v>0.99348225241726962</v>
      </c>
      <c r="G292" s="31">
        <v>0</v>
      </c>
    </row>
    <row r="293" spans="1:7" s="1" customFormat="1" ht="42.75" customHeight="1" x14ac:dyDescent="0.25">
      <c r="A293" s="19" t="s">
        <v>357</v>
      </c>
      <c r="B293" s="9" t="s">
        <v>356</v>
      </c>
      <c r="C293" s="20">
        <f>C294</f>
        <v>171866.31</v>
      </c>
      <c r="D293" s="41">
        <v>0</v>
      </c>
      <c r="E293" s="41">
        <v>0</v>
      </c>
      <c r="F293" s="55">
        <v>0</v>
      </c>
      <c r="G293" s="56">
        <v>0</v>
      </c>
    </row>
    <row r="294" spans="1:7" s="1" customFormat="1" ht="51" x14ac:dyDescent="0.2">
      <c r="A294" s="15" t="s">
        <v>359</v>
      </c>
      <c r="B294" s="13" t="s">
        <v>358</v>
      </c>
      <c r="C294" s="17">
        <v>171866.31</v>
      </c>
      <c r="D294" s="36" t="s">
        <v>572</v>
      </c>
      <c r="E294" s="36">
        <v>0</v>
      </c>
      <c r="F294" s="49">
        <v>0</v>
      </c>
      <c r="G294" s="50">
        <v>0</v>
      </c>
    </row>
    <row r="295" spans="1:7" s="1" customFormat="1" ht="51" x14ac:dyDescent="0.2">
      <c r="A295" s="15" t="s">
        <v>361</v>
      </c>
      <c r="B295" s="13" t="s">
        <v>360</v>
      </c>
      <c r="C295" s="17">
        <v>171866.31</v>
      </c>
      <c r="D295" s="36">
        <v>0</v>
      </c>
      <c r="E295" s="36">
        <v>0</v>
      </c>
      <c r="F295" s="49">
        <v>0</v>
      </c>
      <c r="G295" s="50">
        <v>0</v>
      </c>
    </row>
    <row r="296" spans="1:7" s="1" customFormat="1" ht="25.5" x14ac:dyDescent="0.2">
      <c r="A296" s="15" t="s">
        <v>363</v>
      </c>
      <c r="B296" s="13" t="s">
        <v>362</v>
      </c>
      <c r="C296" s="17">
        <v>171866.31</v>
      </c>
      <c r="D296" s="36">
        <v>0</v>
      </c>
      <c r="E296" s="36">
        <v>0</v>
      </c>
      <c r="F296" s="49">
        <v>0</v>
      </c>
      <c r="G296" s="50">
        <v>0</v>
      </c>
    </row>
    <row r="297" spans="1:7" s="1" customFormat="1" ht="25.5" x14ac:dyDescent="0.2">
      <c r="A297" s="15" t="s">
        <v>365</v>
      </c>
      <c r="B297" s="13" t="s">
        <v>364</v>
      </c>
      <c r="C297" s="17">
        <v>171866.31</v>
      </c>
      <c r="D297" s="36">
        <v>0</v>
      </c>
      <c r="E297" s="36">
        <v>0</v>
      </c>
      <c r="F297" s="49">
        <v>0</v>
      </c>
      <c r="G297" s="50">
        <v>0</v>
      </c>
    </row>
    <row r="298" spans="1:7" s="1" customFormat="1" ht="32.25" customHeight="1" x14ac:dyDescent="0.25">
      <c r="A298" s="19" t="s">
        <v>367</v>
      </c>
      <c r="B298" s="9" t="s">
        <v>366</v>
      </c>
      <c r="C298" s="20">
        <v>-4363.08</v>
      </c>
      <c r="D298" s="41">
        <v>0</v>
      </c>
      <c r="E298" s="41">
        <v>0</v>
      </c>
      <c r="F298" s="55">
        <v>0</v>
      </c>
      <c r="G298" s="56">
        <f t="shared" ref="G298:G301" si="16">E298/C298*100</f>
        <v>0</v>
      </c>
    </row>
    <row r="299" spans="1:7" s="1" customFormat="1" ht="25.5" x14ac:dyDescent="0.2">
      <c r="A299" s="15" t="s">
        <v>369</v>
      </c>
      <c r="B299" s="13" t="s">
        <v>368</v>
      </c>
      <c r="C299" s="17">
        <v>-4363.08</v>
      </c>
      <c r="D299" s="36">
        <v>0</v>
      </c>
      <c r="E299" s="36">
        <v>0</v>
      </c>
      <c r="F299" s="49">
        <v>0</v>
      </c>
      <c r="G299" s="50">
        <f t="shared" si="16"/>
        <v>0</v>
      </c>
    </row>
    <row r="300" spans="1:7" s="1" customFormat="1" ht="25.5" x14ac:dyDescent="0.2">
      <c r="A300" s="15" t="s">
        <v>371</v>
      </c>
      <c r="B300" s="13" t="s">
        <v>370</v>
      </c>
      <c r="C300" s="17">
        <v>-4363.08</v>
      </c>
      <c r="D300" s="36">
        <v>0</v>
      </c>
      <c r="E300" s="36">
        <v>0</v>
      </c>
      <c r="F300" s="49">
        <v>0</v>
      </c>
      <c r="G300" s="50">
        <f t="shared" si="16"/>
        <v>0</v>
      </c>
    </row>
    <row r="301" spans="1:7" x14ac:dyDescent="0.2">
      <c r="A301" s="64" t="s">
        <v>547</v>
      </c>
      <c r="B301" s="65"/>
      <c r="C301" s="25">
        <f>C5+C214</f>
        <v>11448222742.689999</v>
      </c>
      <c r="D301" s="42">
        <f>D5+D214</f>
        <v>12183155286.269999</v>
      </c>
      <c r="E301" s="42">
        <f>E5+E214</f>
        <v>11845990253.82</v>
      </c>
      <c r="F301" s="60">
        <f t="shared" ref="F301" si="17">E301/D301*100</f>
        <v>97.232531109326231</v>
      </c>
      <c r="G301" s="61">
        <f t="shared" si="16"/>
        <v>103.47449136927378</v>
      </c>
    </row>
    <row r="303" spans="1:7" ht="15.75" x14ac:dyDescent="0.2">
      <c r="A303" s="62" t="s">
        <v>605</v>
      </c>
    </row>
    <row r="304" spans="1:7" ht="15.75" x14ac:dyDescent="0.2">
      <c r="A304" s="62" t="s">
        <v>606</v>
      </c>
      <c r="D304" s="45"/>
    </row>
  </sheetData>
  <mergeCells count="2">
    <mergeCell ref="A1:G1"/>
    <mergeCell ref="A301:B301"/>
  </mergeCells>
  <pageMargins left="0.98425196850393704" right="0.19685039370078741" top="0.78740157480314965" bottom="0.39370078740157483" header="0" footer="0"/>
  <pageSetup paperSize="9" scale="65" fitToHeight="0" orientation="landscape" useFirstPageNumber="1" r:id="rId1"/>
  <headerFooter>
    <oddFooter>&amp;R&amp;P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 год</vt:lpstr>
      <vt:lpstr>'Доходы 2020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Елена Ю. Косенкова</cp:lastModifiedBy>
  <cp:lastPrinted>2021-03-31T08:59:55Z</cp:lastPrinted>
  <dcterms:created xsi:type="dcterms:W3CDTF">2019-04-08T05:40:33Z</dcterms:created>
  <dcterms:modified xsi:type="dcterms:W3CDTF">2021-05-31T09:33:21Z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